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WS24 Control Panel NEW PG16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K43" i="1"/>
  <c r="K44"/>
  <c r="K45"/>
  <c r="K46"/>
  <c r="K47"/>
  <c r="K48"/>
  <c r="K49"/>
  <c r="K50"/>
  <c r="K51"/>
  <c r="K52"/>
  <c r="K53"/>
  <c r="K54"/>
  <c r="K42"/>
  <c r="J42"/>
  <c r="J43"/>
  <c r="J44"/>
  <c r="J45"/>
  <c r="J46"/>
  <c r="J47"/>
  <c r="J48"/>
  <c r="J49"/>
  <c r="J50"/>
  <c r="J51"/>
  <c r="J52"/>
  <c r="J53"/>
  <c r="J54"/>
  <c r="I42"/>
  <c r="I43"/>
  <c r="I44"/>
  <c r="I45"/>
  <c r="I46"/>
  <c r="I47"/>
  <c r="I48"/>
  <c r="I49"/>
  <c r="I50"/>
  <c r="I51"/>
  <c r="I52"/>
  <c r="I53"/>
  <c r="I54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3"/>
</calcChain>
</file>

<file path=xl/sharedStrings.xml><?xml version="1.0" encoding="utf-8"?>
<sst xmlns="http://schemas.openxmlformats.org/spreadsheetml/2006/main" count="316" uniqueCount="205">
  <si>
    <t>LAFN05201</t>
  </si>
  <si>
    <t>CABLE CLAMPING BLOCCACAVO</t>
  </si>
  <si>
    <t>10/2002</t>
  </si>
  <si>
    <t>VTVT28553</t>
  </si>
  <si>
    <t>SCREW</t>
  </si>
  <si>
    <t>TCB-TC 3.5X16</t>
  </si>
  <si>
    <t>07/2003</t>
  </si>
  <si>
    <t>MECB00772</t>
  </si>
  <si>
    <t>WIRING</t>
  </si>
  <si>
    <t>PANNELLO</t>
  </si>
  <si>
    <t>11/2002</t>
  </si>
  <si>
    <t>11/2003</t>
  </si>
  <si>
    <t>MEVR01331</t>
  </si>
  <si>
    <t>FAIR-LEAD         PVC</t>
  </si>
  <si>
    <t>MPVR03845</t>
  </si>
  <si>
    <t>LEVER</t>
  </si>
  <si>
    <t>REGOLAZ.</t>
  </si>
  <si>
    <t>LAFN05103</t>
  </si>
  <si>
    <t>ARTICULATION    SUPERIORE</t>
  </si>
  <si>
    <t>VTVT07859</t>
  </si>
  <si>
    <t>TCB-TC 3.5X13    UNI6954</t>
  </si>
  <si>
    <t>VTRS13750</t>
  </si>
  <si>
    <t>WASHER             D. 5X14 INX</t>
  </si>
  <si>
    <t>MPVR03844</t>
  </si>
  <si>
    <t>PANEL</t>
  </si>
  <si>
    <t>COMANDI</t>
  </si>
  <si>
    <t>MEVR01386</t>
  </si>
  <si>
    <t>FUSE CARRIER    LAMA 6 POSTI</t>
  </si>
  <si>
    <t>MEVR01136</t>
  </si>
  <si>
    <t>FUSE</t>
  </si>
  <si>
    <t>30A</t>
  </si>
  <si>
    <t>MEVR01380</t>
  </si>
  <si>
    <t>A LAMA</t>
  </si>
  <si>
    <t>VTDD00167</t>
  </si>
  <si>
    <t>NUT</t>
  </si>
  <si>
    <t>M.6</t>
  </si>
  <si>
    <t>GUGO00150</t>
  </si>
  <si>
    <t>MPVR35628</t>
  </si>
  <si>
    <t>COVER</t>
  </si>
  <si>
    <t>LAV.</t>
  </si>
  <si>
    <t>12/2003</t>
  </si>
  <si>
    <t>VTVT00858</t>
  </si>
  <si>
    <t>ITSO00031</t>
  </si>
  <si>
    <t>SOUND-PROOFING PARETE POST. PANN.COM.SK</t>
  </si>
  <si>
    <t>ITSO00032</t>
  </si>
  <si>
    <t>SOUND-PROOFING PARETE INFER.PANN.COM.SK</t>
  </si>
  <si>
    <t>MEVR01153</t>
  </si>
  <si>
    <t>FUSIBILI</t>
  </si>
  <si>
    <t>ETET01352</t>
  </si>
  <si>
    <t>LABEL</t>
  </si>
  <si>
    <t>MECE00390</t>
  </si>
  <si>
    <t>GEARCASE          TRAZ. 24V</t>
  </si>
  <si>
    <t>MEC 00277</t>
  </si>
  <si>
    <t>CONNECTOR</t>
  </si>
  <si>
    <t>MEC 00323</t>
  </si>
  <si>
    <t>BUTTON</t>
  </si>
  <si>
    <t>FUNGO</t>
  </si>
  <si>
    <t>CHVR00051</t>
  </si>
  <si>
    <t>DIASASS.SPANNERPULSANTE FUNGO</t>
  </si>
  <si>
    <t>MEC 00403</t>
  </si>
  <si>
    <t>CONTACT</t>
  </si>
  <si>
    <t>-</t>
  </si>
  <si>
    <t>MEVR01432</t>
  </si>
  <si>
    <t>POTENTIOMETER  A FILO</t>
  </si>
  <si>
    <t>MECE30652</t>
  </si>
  <si>
    <t>PCB</t>
  </si>
  <si>
    <t>LAV.FL.</t>
  </si>
  <si>
    <t>LAFN05089</t>
  </si>
  <si>
    <t>CONSENSO SPAZZOLE/TRAZ.</t>
  </si>
  <si>
    <t>VTRS00516</t>
  </si>
  <si>
    <t>WASHER             D. 5 INX</t>
  </si>
  <si>
    <t>VTRS15908</t>
  </si>
  <si>
    <t>WASHER             D. 5 INX GRW UNI 1751</t>
  </si>
  <si>
    <t>01/2003</t>
  </si>
  <si>
    <t>VTDD07727</t>
  </si>
  <si>
    <t>M 5 INOX</t>
  </si>
  <si>
    <t>MPVR02820</t>
  </si>
  <si>
    <t>SUPPORT            PIASTRINA BLOCCO LEVA</t>
  </si>
  <si>
    <t>VTVT00766</t>
  </si>
  <si>
    <t>TE M. 5-25</t>
  </si>
  <si>
    <t>MLML00215</t>
  </si>
  <si>
    <t>SPRING</t>
  </si>
  <si>
    <t>LEVA CONSENSO SPAZZOLE</t>
  </si>
  <si>
    <t>VTVT00744</t>
  </si>
  <si>
    <t>MEC 00310</t>
  </si>
  <si>
    <t>MICROSWITCH</t>
  </si>
  <si>
    <t>MERL45196</t>
  </si>
  <si>
    <t>SWITCH RELAY    F7 IN/O 12V 70A</t>
  </si>
  <si>
    <t>VTRS00501</t>
  </si>
  <si>
    <t>WASHER             D. 4 0.232 UNI 6592</t>
  </si>
  <si>
    <t>METT00053</t>
  </si>
  <si>
    <t>BLOCK</t>
  </si>
  <si>
    <t>PORTA RELE'</t>
  </si>
  <si>
    <t xml:space="preserve"> </t>
  </si>
  <si>
    <t>SCREW TCB-TC 3.5X16</t>
  </si>
  <si>
    <t>WIRING PANNELLO</t>
  </si>
  <si>
    <t>E86448</t>
  </si>
  <si>
    <t>AS20 Washer</t>
  </si>
  <si>
    <t>E89468</t>
  </si>
  <si>
    <t>Fuse Carrier</t>
  </si>
  <si>
    <t>E89342</t>
  </si>
  <si>
    <t>Fuse 30 Amp</t>
  </si>
  <si>
    <t>E86647</t>
  </si>
  <si>
    <t>Fuse  40A</t>
  </si>
  <si>
    <t>E87830</t>
  </si>
  <si>
    <t>Nut</t>
  </si>
  <si>
    <t xml:space="preserve">NUT </t>
  </si>
  <si>
    <t>E86543</t>
  </si>
  <si>
    <t>Fuse Cover for AS20</t>
  </si>
  <si>
    <t>E87877</t>
  </si>
  <si>
    <t>E89234</t>
  </si>
  <si>
    <t>Traction card WS24</t>
  </si>
  <si>
    <t xml:space="preserve">CONNECTOR </t>
  </si>
  <si>
    <t>BUTTON FUNGO</t>
  </si>
  <si>
    <t>E89243</t>
  </si>
  <si>
    <t>CONTACT -</t>
  </si>
  <si>
    <t>E89153</t>
  </si>
  <si>
    <t>Potentiometer</t>
  </si>
  <si>
    <t>E86496</t>
  </si>
  <si>
    <t>Circuit Board</t>
  </si>
  <si>
    <t>E87923</t>
  </si>
  <si>
    <t>Handle</t>
  </si>
  <si>
    <t>E86750</t>
  </si>
  <si>
    <t>NUT M 5 INOX</t>
  </si>
  <si>
    <t>SCREW TE M. 5-25</t>
  </si>
  <si>
    <t>E89154</t>
  </si>
  <si>
    <t>Screw</t>
  </si>
  <si>
    <t xml:space="preserve">MICROSWITCH </t>
  </si>
  <si>
    <t>E89471</t>
  </si>
  <si>
    <t>Vac Motor Relay</t>
  </si>
  <si>
    <t>E86797</t>
  </si>
  <si>
    <t>Washer</t>
  </si>
  <si>
    <t>E89529</t>
  </si>
  <si>
    <t>Relay Support WS20/24</t>
  </si>
  <si>
    <t xml:space="preserve">SOUND-PROOFING </t>
  </si>
  <si>
    <t xml:space="preserve"> OUND-PROOFING</t>
  </si>
  <si>
    <t xml:space="preserve">ARTICULATION    </t>
  </si>
  <si>
    <t xml:space="preserve">LEVER </t>
  </si>
  <si>
    <t xml:space="preserve">PANEL </t>
  </si>
  <si>
    <t xml:space="preserve">WASHER D. 5 </t>
  </si>
  <si>
    <t xml:space="preserve">SUPPORT           </t>
  </si>
  <si>
    <t xml:space="preserve">SPRING </t>
  </si>
  <si>
    <t>ITEM</t>
  </si>
  <si>
    <t>QTY</t>
  </si>
  <si>
    <t>DESCRIPTION</t>
  </si>
  <si>
    <t>SKU</t>
  </si>
  <si>
    <t>CABLE CLAMPING</t>
  </si>
  <si>
    <t xml:space="preserve">FAIR-LEAD        </t>
  </si>
  <si>
    <t>Key(set of 2)</t>
  </si>
  <si>
    <t xml:space="preserve">Washer D5 </t>
  </si>
  <si>
    <t xml:space="preserve">SCREW 3.5X13    </t>
  </si>
  <si>
    <t xml:space="preserve">Screw </t>
  </si>
  <si>
    <t>MECE00341</t>
  </si>
  <si>
    <t>RESISTANCE</t>
  </si>
  <si>
    <t>68R</t>
  </si>
  <si>
    <t>MPVR03840</t>
  </si>
  <si>
    <t>ETET01342</t>
  </si>
  <si>
    <t>PANN.COMANDI</t>
  </si>
  <si>
    <t>MPVR36404</t>
  </si>
  <si>
    <t>KNOB</t>
  </si>
  <si>
    <t>SPECTROL 635M.NE</t>
  </si>
  <si>
    <t>MELF00013</t>
  </si>
  <si>
    <t>OIL WARN-LIGHT x SPIA SCARICA BATTERIE</t>
  </si>
  <si>
    <t>MEC 00336</t>
  </si>
  <si>
    <t>SWITCH</t>
  </si>
  <si>
    <t>BIPOL.LUMIN.</t>
  </si>
  <si>
    <t>MECI30651</t>
  </si>
  <si>
    <t>GIALLO 36V</t>
  </si>
  <si>
    <t>MPVR02940</t>
  </si>
  <si>
    <t>KLIP</t>
  </si>
  <si>
    <t>D. 6,5 L=15</t>
  </si>
  <si>
    <t>LAFN05758</t>
  </si>
  <si>
    <t>ROD</t>
  </si>
  <si>
    <t>SUPERIORE RUBINETTO</t>
  </si>
  <si>
    <t>VTAE00058</t>
  </si>
  <si>
    <t>CIRCLIP</t>
  </si>
  <si>
    <t>RADIALE ALBERI D5 INOX</t>
  </si>
  <si>
    <t>TBBP00225</t>
  </si>
  <si>
    <t>TUBE</t>
  </si>
  <si>
    <t>D 80-320 MM</t>
  </si>
  <si>
    <t>FSVR00083</t>
  </si>
  <si>
    <t>CLAMP</t>
  </si>
  <si>
    <t>62-82</t>
  </si>
  <si>
    <t>VTRS00291</t>
  </si>
  <si>
    <t>WASHER             D. 5  X20 ZC UNI 6593</t>
  </si>
  <si>
    <t>E89223</t>
  </si>
  <si>
    <t>Resistor</t>
  </si>
  <si>
    <t>E86997</t>
  </si>
  <si>
    <t>LABELPANN.COMANDI100</t>
  </si>
  <si>
    <t>E86644</t>
  </si>
  <si>
    <t>Knob for Potentiometer</t>
  </si>
  <si>
    <t>E86421</t>
  </si>
  <si>
    <t>Reflector</t>
  </si>
  <si>
    <t>SWITCHBIPOL.LUMIN.100</t>
  </si>
  <si>
    <t>E86423</t>
  </si>
  <si>
    <t>Bipolar Switch</t>
  </si>
  <si>
    <t>E89475</t>
  </si>
  <si>
    <t>Snap Ring</t>
  </si>
  <si>
    <t>E88420</t>
  </si>
  <si>
    <t>E86577</t>
  </si>
  <si>
    <t>washer  WS20/24</t>
  </si>
  <si>
    <t>Hose, Motor Exhaust Vent</t>
  </si>
  <si>
    <t>CLAMP 62-82100</t>
  </si>
  <si>
    <t>CLIP D. 6,5</t>
  </si>
  <si>
    <t xml:space="preserve">Upper Control Panel 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</si>
</sst>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8"/>
      <name val="Times New Roman"/>
    </font>
    <font>
      <sz val="8"/>
      <name val="Arial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8"/>
      <name val="Times New Roman"/>
      <family val="1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Protection="1">
      <protection locked="0"/>
    </xf>
    <xf numFmtId="3" fontId="2" fillId="0" borderId="0" xfId="0" applyNumberFormat="1" applyFont="1" applyProtection="1">
      <protection locked="0"/>
    </xf>
    <xf numFmtId="0" fontId="3" fillId="0" borderId="0" xfId="0" applyFont="1"/>
    <xf numFmtId="0" fontId="5" fillId="0" borderId="0" xfId="0" applyFont="1"/>
    <xf numFmtId="0" fontId="4" fillId="0" borderId="0" xfId="0" applyFont="1"/>
    <xf numFmtId="0" fontId="1" fillId="0" borderId="0" xfId="0" applyNumberFormat="1" applyFont="1" applyProtection="1">
      <protection locked="0"/>
    </xf>
    <xf numFmtId="0" fontId="6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indent="1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 indent="2"/>
    </xf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8" fillId="0" borderId="4" xfId="0" applyFont="1" applyBorder="1" applyAlignment="1">
      <alignment horizontal="left" indent="1"/>
    </xf>
    <xf numFmtId="0" fontId="8" fillId="0" borderId="3" xfId="0" applyFont="1" applyBorder="1" applyAlignment="1">
      <alignment horizontal="center"/>
    </xf>
    <xf numFmtId="0" fontId="10" fillId="0" borderId="0" xfId="0" applyFont="1" applyProtection="1">
      <protection locked="0"/>
    </xf>
    <xf numFmtId="3" fontId="11" fillId="0" borderId="0" xfId="0" applyNumberFormat="1" applyFont="1" applyProtection="1">
      <protection locked="0"/>
    </xf>
    <xf numFmtId="0" fontId="10" fillId="0" borderId="0" xfId="0" applyNumberFormat="1" applyFont="1" applyProtection="1">
      <protection locked="0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NumberFormat="1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54"/>
  <sheetViews>
    <sheetView topLeftCell="A19" workbookViewId="0">
      <selection activeCell="I42" sqref="I42:K54"/>
    </sheetView>
  </sheetViews>
  <sheetFormatPr defaultRowHeight="12.75"/>
  <cols>
    <col min="2" max="2" width="5" customWidth="1"/>
    <col min="3" max="3" width="10.28515625" customWidth="1"/>
    <col min="4" max="4" width="12.28515625" customWidth="1"/>
    <col min="5" max="5" width="0.85546875" customWidth="1"/>
    <col min="6" max="6" width="21.28515625" customWidth="1"/>
    <col min="7" max="7" width="4" customWidth="1"/>
    <col min="8" max="8" width="10.140625" customWidth="1"/>
    <col min="9" max="9" width="13.28515625" customWidth="1"/>
    <col min="10" max="10" width="30.85546875" customWidth="1"/>
  </cols>
  <sheetData>
    <row r="3" spans="2:11" ht="15">
      <c r="B3" s="6">
        <v>1</v>
      </c>
      <c r="C3" s="1" t="s">
        <v>0</v>
      </c>
      <c r="E3" s="5" t="s">
        <v>93</v>
      </c>
      <c r="F3" s="1" t="s">
        <v>1</v>
      </c>
      <c r="G3" s="2">
        <v>100</v>
      </c>
      <c r="H3" s="1" t="s">
        <v>2</v>
      </c>
      <c r="I3" s="3" t="str">
        <f>IF(ISNA(VLOOKUP(TRIM(C3),[1]!Table_Query_from_BetcoViews[[#All],[AlternateID]:[MainSKU]],4,FALSE))=TRUE,(C3),(LEFT(VLOOKUP(TRIM(C3),[1]!Table_Query_from_BetcoViews[[#All],[AlternateID]:[MainSKU]],4,FALSE),6)))</f>
        <v>LAFN05201</v>
      </c>
      <c r="J3" s="4" t="str">
        <f>IFERROR(VLOOKUP(TRIM(C3),[1]!Table_Query_from_BetcoViews[[AlternateID]:[ItemDescr2]],5,FALSE),(CONCATENATE(D3,E3,F3)))</f>
        <v xml:space="preserve"> CABLE CLAMPING BLOCCACAVO</v>
      </c>
      <c r="K3">
        <f>G3*0.01</f>
        <v>1</v>
      </c>
    </row>
    <row r="4" spans="2:11" ht="15">
      <c r="B4" s="6">
        <v>2</v>
      </c>
      <c r="C4" s="1" t="s">
        <v>3</v>
      </c>
      <c r="D4" s="1" t="s">
        <v>4</v>
      </c>
      <c r="E4" s="5" t="s">
        <v>93</v>
      </c>
      <c r="F4" s="1" t="s">
        <v>5</v>
      </c>
      <c r="G4" s="2">
        <v>800</v>
      </c>
      <c r="H4" s="1" t="s">
        <v>6</v>
      </c>
      <c r="I4" s="3" t="str">
        <f>IF(ISNA(VLOOKUP(TRIM(C4),[1]!Table_Query_from_BetcoViews[[#All],[AlternateID]:[MainSKU]],4,FALSE))=TRUE,(C4),(LEFT(VLOOKUP(TRIM(C4),[1]!Table_Query_from_BetcoViews[[#All],[AlternateID]:[MainSKU]],4,FALSE),6)))</f>
        <v>VTVT28553</v>
      </c>
      <c r="J4" s="4" t="str">
        <f>IFERROR(VLOOKUP(TRIM(C4),[1]!Table_Query_from_BetcoViews[[AlternateID]:[ItemDescr2]],5,FALSE),(CONCATENATE(D4,E4,F4)))</f>
        <v>SCREW TCB-TC 3.5X16</v>
      </c>
      <c r="K4">
        <f t="shared" ref="K4:K54" si="0">G4*0.01</f>
        <v>8</v>
      </c>
    </row>
    <row r="5" spans="2:11" ht="15">
      <c r="B5" s="6">
        <v>3</v>
      </c>
      <c r="C5" s="1" t="s">
        <v>7</v>
      </c>
      <c r="D5" s="1" t="s">
        <v>8</v>
      </c>
      <c r="E5" s="5" t="s">
        <v>93</v>
      </c>
      <c r="F5" s="1" t="s">
        <v>9</v>
      </c>
      <c r="G5" s="2">
        <v>100</v>
      </c>
      <c r="H5" s="1" t="s">
        <v>10</v>
      </c>
      <c r="I5" s="3" t="str">
        <f>IF(ISNA(VLOOKUP(TRIM(C5),[1]!Table_Query_from_BetcoViews[[#All],[AlternateID]:[MainSKU]],4,FALSE))=TRUE,(C5),(LEFT(VLOOKUP(TRIM(C5),[1]!Table_Query_from_BetcoViews[[#All],[AlternateID]:[MainSKU]],4,FALSE),6)))</f>
        <v>MECB00772</v>
      </c>
      <c r="J5" s="4" t="str">
        <f>IFERROR(VLOOKUP(TRIM(C5),[1]!Table_Query_from_BetcoViews[[AlternateID]:[ItemDescr2]],5,FALSE),(CONCATENATE(D5,E5,F5)))</f>
        <v>WIRING PANNELLO</v>
      </c>
      <c r="K5">
        <f t="shared" si="0"/>
        <v>1</v>
      </c>
    </row>
    <row r="6" spans="2:11" ht="15">
      <c r="B6" s="6">
        <v>4</v>
      </c>
      <c r="C6" s="1" t="s">
        <v>12</v>
      </c>
      <c r="E6" s="5" t="s">
        <v>93</v>
      </c>
      <c r="F6" s="1" t="s">
        <v>13</v>
      </c>
      <c r="G6" s="2">
        <v>100</v>
      </c>
      <c r="H6" s="1" t="s">
        <v>2</v>
      </c>
      <c r="I6" s="3" t="str">
        <f>IF(ISNA(VLOOKUP(TRIM(C6),[1]!Table_Query_from_BetcoViews[[#All],[AlternateID]:[MainSKU]],4,FALSE))=TRUE,(C6),(LEFT(VLOOKUP(TRIM(C6),[1]!Table_Query_from_BetcoViews[[#All],[AlternateID]:[MainSKU]],4,FALSE),6)))</f>
        <v>MEVR01331</v>
      </c>
      <c r="J6" s="4" t="str">
        <f>IFERROR(VLOOKUP(TRIM(C6),[1]!Table_Query_from_BetcoViews[[AlternateID]:[ItemDescr2]],5,FALSE),(CONCATENATE(D6,E6,F6)))</f>
        <v xml:space="preserve"> FAIR-LEAD         PVC</v>
      </c>
      <c r="K6">
        <f t="shared" si="0"/>
        <v>1</v>
      </c>
    </row>
    <row r="7" spans="2:11" ht="15">
      <c r="B7" s="6">
        <v>5</v>
      </c>
      <c r="C7" s="1" t="s">
        <v>14</v>
      </c>
      <c r="D7" s="1" t="s">
        <v>15</v>
      </c>
      <c r="E7" s="5" t="s">
        <v>93</v>
      </c>
      <c r="F7" s="1" t="s">
        <v>16</v>
      </c>
      <c r="G7" s="2">
        <v>100</v>
      </c>
      <c r="H7" s="1" t="s">
        <v>2</v>
      </c>
      <c r="I7" s="3" t="str">
        <f>IF(ISNA(VLOOKUP(TRIM(C7),[1]!Table_Query_from_BetcoViews[[#All],[AlternateID]:[MainSKU]],4,FALSE))=TRUE,(C7),(LEFT(VLOOKUP(TRIM(C7),[1]!Table_Query_from_BetcoViews[[#All],[AlternateID]:[MainSKU]],4,FALSE),6)))</f>
        <v>MPVR03845</v>
      </c>
      <c r="J7" s="4" t="str">
        <f>IFERROR(VLOOKUP(TRIM(C7),[1]!Table_Query_from_BetcoViews[[AlternateID]:[ItemDescr2]],5,FALSE),(CONCATENATE(D7,E7,F7)))</f>
        <v>LEVER REGOLAZ.</v>
      </c>
      <c r="K7">
        <f t="shared" si="0"/>
        <v>1</v>
      </c>
    </row>
    <row r="8" spans="2:11" ht="15">
      <c r="B8" s="6">
        <v>6</v>
      </c>
      <c r="C8" s="1" t="s">
        <v>17</v>
      </c>
      <c r="E8" s="5" t="s">
        <v>93</v>
      </c>
      <c r="F8" s="1" t="s">
        <v>18</v>
      </c>
      <c r="G8" s="2">
        <v>100</v>
      </c>
      <c r="H8" s="1" t="s">
        <v>2</v>
      </c>
      <c r="I8" s="3" t="str">
        <f>IF(ISNA(VLOOKUP(TRIM(C8),[1]!Table_Query_from_BetcoViews[[#All],[AlternateID]:[MainSKU]],4,FALSE))=TRUE,(C8),(LEFT(VLOOKUP(TRIM(C8),[1]!Table_Query_from_BetcoViews[[#All],[AlternateID]:[MainSKU]],4,FALSE),6)))</f>
        <v>LAFN05103</v>
      </c>
      <c r="J8" s="4" t="str">
        <f>IFERROR(VLOOKUP(TRIM(C8),[1]!Table_Query_from_BetcoViews[[AlternateID]:[ItemDescr2]],5,FALSE),(CONCATENATE(D8,E8,F8)))</f>
        <v xml:space="preserve"> ARTICULATION    SUPERIORE</v>
      </c>
      <c r="K8">
        <f t="shared" si="0"/>
        <v>1</v>
      </c>
    </row>
    <row r="9" spans="2:11" ht="15">
      <c r="B9" s="6">
        <v>7</v>
      </c>
      <c r="C9" s="1" t="s">
        <v>19</v>
      </c>
      <c r="D9" s="1" t="s">
        <v>4</v>
      </c>
      <c r="E9" s="5" t="s">
        <v>93</v>
      </c>
      <c r="F9" s="1" t="s">
        <v>20</v>
      </c>
      <c r="G9" s="2">
        <v>600</v>
      </c>
      <c r="H9" s="1" t="s">
        <v>6</v>
      </c>
      <c r="I9" s="3" t="str">
        <f>IF(ISNA(VLOOKUP(TRIM(C9),[1]!Table_Query_from_BetcoViews[[#All],[AlternateID]:[MainSKU]],4,FALSE))=TRUE,(C9),(LEFT(VLOOKUP(TRIM(C9),[1]!Table_Query_from_BetcoViews[[#All],[AlternateID]:[MainSKU]],4,FALSE),6)))</f>
        <v>VTVT07859</v>
      </c>
      <c r="J9" s="4" t="str">
        <f>IFERROR(VLOOKUP(TRIM(C9),[1]!Table_Query_from_BetcoViews[[AlternateID]:[ItemDescr2]],5,FALSE),(CONCATENATE(D9,E9,F9)))</f>
        <v>SCREW TCB-TC 3.5X13    UNI6954</v>
      </c>
      <c r="K9">
        <f t="shared" si="0"/>
        <v>6</v>
      </c>
    </row>
    <row r="10" spans="2:11" ht="15">
      <c r="B10" s="6">
        <v>8</v>
      </c>
      <c r="C10" s="1" t="s">
        <v>21</v>
      </c>
      <c r="E10" s="5" t="s">
        <v>93</v>
      </c>
      <c r="F10" s="1" t="s">
        <v>22</v>
      </c>
      <c r="G10" s="2">
        <v>200</v>
      </c>
      <c r="I10" s="3" t="str">
        <f>IF(ISNA(VLOOKUP(TRIM(C10),[1]!Table_Query_from_BetcoViews[[#All],[AlternateID]:[MainSKU]],4,FALSE))=TRUE,(C10),(LEFT(VLOOKUP(TRIM(C10),[1]!Table_Query_from_BetcoViews[[#All],[AlternateID]:[MainSKU]],4,FALSE),6)))</f>
        <v>E86448</v>
      </c>
      <c r="J10" s="4" t="str">
        <f>IFERROR(VLOOKUP(TRIM(C10),[1]!Table_Query_from_BetcoViews[[AlternateID]:[ItemDescr2]],5,FALSE),(CONCATENATE(D10,E10,F10)))</f>
        <v>AS20 Washer</v>
      </c>
      <c r="K10">
        <f t="shared" si="0"/>
        <v>2</v>
      </c>
    </row>
    <row r="11" spans="2:11" ht="15">
      <c r="B11" s="6">
        <v>9</v>
      </c>
      <c r="C11" s="1" t="s">
        <v>23</v>
      </c>
      <c r="D11" s="1" t="s">
        <v>24</v>
      </c>
      <c r="E11" s="5" t="s">
        <v>93</v>
      </c>
      <c r="F11" s="1" t="s">
        <v>25</v>
      </c>
      <c r="G11" s="2">
        <v>100</v>
      </c>
      <c r="H11" s="1" t="s">
        <v>11</v>
      </c>
      <c r="I11" s="3" t="str">
        <f>IF(ISNA(VLOOKUP(TRIM(C11),[1]!Table_Query_from_BetcoViews[[#All],[AlternateID]:[MainSKU]],4,FALSE))=TRUE,(C11),(LEFT(VLOOKUP(TRIM(C11),[1]!Table_Query_from_BetcoViews[[#All],[AlternateID]:[MainSKU]],4,FALSE),6)))</f>
        <v>MPVR03844</v>
      </c>
      <c r="J11" s="4" t="str">
        <f>IFERROR(VLOOKUP(TRIM(C11),[1]!Table_Query_from_BetcoViews[[AlternateID]:[ItemDescr2]],5,FALSE),(CONCATENATE(D11,E11,F11)))</f>
        <v>PANEL COMANDI</v>
      </c>
      <c r="K11">
        <f t="shared" si="0"/>
        <v>1</v>
      </c>
    </row>
    <row r="12" spans="2:11" ht="15">
      <c r="B12" s="6">
        <v>10</v>
      </c>
      <c r="C12" s="1" t="s">
        <v>26</v>
      </c>
      <c r="E12" s="5" t="s">
        <v>93</v>
      </c>
      <c r="F12" s="1" t="s">
        <v>27</v>
      </c>
      <c r="G12" s="2">
        <v>100</v>
      </c>
      <c r="I12" s="3" t="str">
        <f>IF(ISNA(VLOOKUP(TRIM(C12),[1]!Table_Query_from_BetcoViews[[#All],[AlternateID]:[MainSKU]],4,FALSE))=TRUE,(C12),(LEFT(VLOOKUP(TRIM(C12),[1]!Table_Query_from_BetcoViews[[#All],[AlternateID]:[MainSKU]],4,FALSE),6)))</f>
        <v>E89468</v>
      </c>
      <c r="J12" s="4" t="str">
        <f>IFERROR(VLOOKUP(TRIM(C12),[1]!Table_Query_from_BetcoViews[[AlternateID]:[ItemDescr2]],5,FALSE),(CONCATENATE(D12,E12,F12)))</f>
        <v>Fuse Carrier</v>
      </c>
      <c r="K12">
        <f t="shared" si="0"/>
        <v>1</v>
      </c>
    </row>
    <row r="13" spans="2:11" ht="15">
      <c r="B13" s="6">
        <v>11</v>
      </c>
      <c r="C13" s="1" t="s">
        <v>28</v>
      </c>
      <c r="D13" s="1" t="s">
        <v>29</v>
      </c>
      <c r="E13" s="5" t="s">
        <v>93</v>
      </c>
      <c r="F13" s="1" t="s">
        <v>30</v>
      </c>
      <c r="G13" s="2">
        <v>600</v>
      </c>
      <c r="H13" s="1" t="s">
        <v>6</v>
      </c>
      <c r="I13" s="3" t="str">
        <f>IF(ISNA(VLOOKUP(TRIM(C13),[1]!Table_Query_from_BetcoViews[[#All],[AlternateID]:[MainSKU]],4,FALSE))=TRUE,(C13),(LEFT(VLOOKUP(TRIM(C13),[1]!Table_Query_from_BetcoViews[[#All],[AlternateID]:[MainSKU]],4,FALSE),6)))</f>
        <v>E89342</v>
      </c>
      <c r="J13" s="4" t="str">
        <f>IFERROR(VLOOKUP(TRIM(C13),[1]!Table_Query_from_BetcoViews[[AlternateID]:[ItemDescr2]],5,FALSE),(CONCATENATE(D13,E13,F13)))</f>
        <v>Fuse 30 Amp</v>
      </c>
      <c r="K13">
        <f t="shared" si="0"/>
        <v>6</v>
      </c>
    </row>
    <row r="14" spans="2:11" ht="15">
      <c r="B14" s="6">
        <v>12</v>
      </c>
      <c r="C14" s="1" t="s">
        <v>31</v>
      </c>
      <c r="D14" s="1" t="s">
        <v>29</v>
      </c>
      <c r="E14" s="5" t="s">
        <v>93</v>
      </c>
      <c r="F14" s="1" t="s">
        <v>32</v>
      </c>
      <c r="G14" s="2">
        <v>200</v>
      </c>
      <c r="H14" s="1" t="s">
        <v>10</v>
      </c>
      <c r="I14" s="3" t="str">
        <f>IF(ISNA(VLOOKUP(TRIM(C14),[1]!Table_Query_from_BetcoViews[[#All],[AlternateID]:[MainSKU]],4,FALSE))=TRUE,(C14),(LEFT(VLOOKUP(TRIM(C14),[1]!Table_Query_from_BetcoViews[[#All],[AlternateID]:[MainSKU]],4,FALSE),6)))</f>
        <v>E86647</v>
      </c>
      <c r="J14" s="4" t="str">
        <f>IFERROR(VLOOKUP(TRIM(C14),[1]!Table_Query_from_BetcoViews[[AlternateID]:[ItemDescr2]],5,FALSE),(CONCATENATE(D14,E14,F14)))</f>
        <v>Fuse  40A</v>
      </c>
      <c r="K14">
        <f t="shared" si="0"/>
        <v>2</v>
      </c>
    </row>
    <row r="15" spans="2:11" ht="15">
      <c r="B15" s="6">
        <v>13</v>
      </c>
      <c r="C15" s="1" t="s">
        <v>33</v>
      </c>
      <c r="D15" s="1" t="s">
        <v>34</v>
      </c>
      <c r="E15" s="5" t="s">
        <v>93</v>
      </c>
      <c r="F15" s="1" t="s">
        <v>35</v>
      </c>
      <c r="G15" s="2">
        <v>200</v>
      </c>
      <c r="H15" s="1" t="s">
        <v>2</v>
      </c>
      <c r="I15" s="3" t="str">
        <f>IF(ISNA(VLOOKUP(TRIM(C15),[1]!Table_Query_from_BetcoViews[[#All],[AlternateID]:[MainSKU]],4,FALSE))=TRUE,(C15),(LEFT(VLOOKUP(TRIM(C15),[1]!Table_Query_from_BetcoViews[[#All],[AlternateID]:[MainSKU]],4,FALSE),6)))</f>
        <v>E87830</v>
      </c>
      <c r="J15" s="4" t="str">
        <f>IFERROR(VLOOKUP(TRIM(C15),[1]!Table_Query_from_BetcoViews[[AlternateID]:[ItemDescr2]],5,FALSE),(CONCATENATE(D15,E15,F15)))</f>
        <v>Nut</v>
      </c>
      <c r="K15">
        <f t="shared" si="0"/>
        <v>2</v>
      </c>
    </row>
    <row r="16" spans="2:11" ht="15">
      <c r="B16" s="6">
        <v>14</v>
      </c>
      <c r="C16" s="1" t="s">
        <v>36</v>
      </c>
      <c r="D16" s="1" t="s">
        <v>34</v>
      </c>
      <c r="E16" s="5" t="s">
        <v>93</v>
      </c>
      <c r="G16" s="2">
        <v>200</v>
      </c>
      <c r="H16" s="1" t="s">
        <v>2</v>
      </c>
      <c r="I16" s="3" t="str">
        <f>IF(ISNA(VLOOKUP(TRIM(C16),[1]!Table_Query_from_BetcoViews[[#All],[AlternateID]:[MainSKU]],4,FALSE))=TRUE,(C16),(LEFT(VLOOKUP(TRIM(C16),[1]!Table_Query_from_BetcoViews[[#All],[AlternateID]:[MainSKU]],4,FALSE),6)))</f>
        <v>GUGO00150</v>
      </c>
      <c r="J16" s="4" t="str">
        <f>IFERROR(VLOOKUP(TRIM(C16),[1]!Table_Query_from_BetcoViews[[AlternateID]:[ItemDescr2]],5,FALSE),(CONCATENATE(D16,E16,F16)))</f>
        <v xml:space="preserve">NUT </v>
      </c>
      <c r="K16">
        <f t="shared" si="0"/>
        <v>2</v>
      </c>
    </row>
    <row r="17" spans="2:11" ht="15">
      <c r="B17" s="6">
        <v>15</v>
      </c>
      <c r="C17" s="1" t="s">
        <v>37</v>
      </c>
      <c r="D17" s="1" t="s">
        <v>38</v>
      </c>
      <c r="E17" s="5" t="s">
        <v>93</v>
      </c>
      <c r="F17" s="1" t="s">
        <v>39</v>
      </c>
      <c r="G17" s="2">
        <v>100</v>
      </c>
      <c r="H17" s="1" t="s">
        <v>40</v>
      </c>
      <c r="I17" s="3" t="str">
        <f>IF(ISNA(VLOOKUP(TRIM(C17),[1]!Table_Query_from_BetcoViews[[#All],[AlternateID]:[MainSKU]],4,FALSE))=TRUE,(C17),(LEFT(VLOOKUP(TRIM(C17),[1]!Table_Query_from_BetcoViews[[#All],[AlternateID]:[MainSKU]],4,FALSE),6)))</f>
        <v>E86543</v>
      </c>
      <c r="J17" s="4" t="str">
        <f>IFERROR(VLOOKUP(TRIM(C17),[1]!Table_Query_from_BetcoViews[[AlternateID]:[ItemDescr2]],5,FALSE),(CONCATENATE(D17,E17,F17)))</f>
        <v>Fuse Cover for AS20</v>
      </c>
      <c r="K17">
        <f t="shared" si="0"/>
        <v>1</v>
      </c>
    </row>
    <row r="18" spans="2:11" ht="15">
      <c r="B18" s="6">
        <v>16</v>
      </c>
      <c r="C18" s="1" t="s">
        <v>41</v>
      </c>
      <c r="D18" s="1" t="s">
        <v>4</v>
      </c>
      <c r="E18" s="5" t="s">
        <v>93</v>
      </c>
      <c r="G18" s="2">
        <v>200</v>
      </c>
      <c r="H18" s="1" t="s">
        <v>2</v>
      </c>
      <c r="I18" s="3" t="str">
        <f>IF(ISNA(VLOOKUP(TRIM(C18),[1]!Table_Query_from_BetcoViews[[#All],[AlternateID]:[MainSKU]],4,FALSE))=TRUE,(C18),(LEFT(VLOOKUP(TRIM(C18),[1]!Table_Query_from_BetcoViews[[#All],[AlternateID]:[MainSKU]],4,FALSE),6)))</f>
        <v>E87877</v>
      </c>
      <c r="J18" s="4" t="str">
        <f>IFERROR(VLOOKUP(TRIM(C18),[1]!Table_Query_from_BetcoViews[[AlternateID]:[ItemDescr2]],5,FALSE),(CONCATENATE(D18,E18,F18)))</f>
        <v>Screw WS20/24  FS28/32</v>
      </c>
      <c r="K18">
        <f t="shared" si="0"/>
        <v>2</v>
      </c>
    </row>
    <row r="19" spans="2:11" ht="15">
      <c r="B19" s="6">
        <v>17</v>
      </c>
      <c r="C19" s="1" t="s">
        <v>42</v>
      </c>
      <c r="E19" s="5" t="s">
        <v>93</v>
      </c>
      <c r="F19" s="1" t="s">
        <v>43</v>
      </c>
      <c r="G19" s="2">
        <v>100</v>
      </c>
      <c r="H19" s="1" t="s">
        <v>11</v>
      </c>
      <c r="I19" s="3" t="str">
        <f>IF(ISNA(VLOOKUP(TRIM(C19),[1]!Table_Query_from_BetcoViews[[#All],[AlternateID]:[MainSKU]],4,FALSE))=TRUE,(C19),(LEFT(VLOOKUP(TRIM(C19),[1]!Table_Query_from_BetcoViews[[#All],[AlternateID]:[MainSKU]],4,FALSE),6)))</f>
        <v>ITSO00031</v>
      </c>
      <c r="J19" s="4" t="str">
        <f>IFERROR(VLOOKUP(TRIM(C19),[1]!Table_Query_from_BetcoViews[[AlternateID]:[ItemDescr2]],5,FALSE),(CONCATENATE(D19,E19,F19)))</f>
        <v xml:space="preserve"> SOUND-PROOFING PARETE POST. PANN.COM.SK</v>
      </c>
      <c r="K19">
        <f t="shared" si="0"/>
        <v>1</v>
      </c>
    </row>
    <row r="20" spans="2:11" ht="15">
      <c r="B20" s="6">
        <v>18</v>
      </c>
      <c r="C20" s="1" t="s">
        <v>44</v>
      </c>
      <c r="E20" s="5" t="s">
        <v>93</v>
      </c>
      <c r="F20" s="1" t="s">
        <v>45</v>
      </c>
      <c r="G20" s="2">
        <v>100</v>
      </c>
      <c r="H20" s="1" t="s">
        <v>11</v>
      </c>
      <c r="I20" s="3" t="str">
        <f>IF(ISNA(VLOOKUP(TRIM(C20),[1]!Table_Query_from_BetcoViews[[#All],[AlternateID]:[MainSKU]],4,FALSE))=TRUE,(C20),(LEFT(VLOOKUP(TRIM(C20),[1]!Table_Query_from_BetcoViews[[#All],[AlternateID]:[MainSKU]],4,FALSE),6)))</f>
        <v>ITSO00032</v>
      </c>
      <c r="J20" s="4" t="str">
        <f>IFERROR(VLOOKUP(TRIM(C20),[1]!Table_Query_from_BetcoViews[[AlternateID]:[ItemDescr2]],5,FALSE),(CONCATENATE(D20,E20,F20)))</f>
        <v xml:space="preserve"> SOUND-PROOFING PARETE INFER.PANN.COM.SK</v>
      </c>
      <c r="K20">
        <f t="shared" si="0"/>
        <v>1</v>
      </c>
    </row>
    <row r="21" spans="2:11" ht="15">
      <c r="B21" s="6">
        <v>20</v>
      </c>
      <c r="C21" s="1" t="s">
        <v>46</v>
      </c>
      <c r="D21" s="1" t="s">
        <v>29</v>
      </c>
      <c r="E21" s="5" t="s">
        <v>93</v>
      </c>
      <c r="F21" s="1" t="s">
        <v>47</v>
      </c>
      <c r="G21" s="2">
        <v>100</v>
      </c>
      <c r="H21" s="1" t="s">
        <v>2</v>
      </c>
      <c r="I21" s="3" t="str">
        <f>IF(ISNA(VLOOKUP(TRIM(C21),[1]!Table_Query_from_BetcoViews[[#All],[AlternateID]:[MainSKU]],4,FALSE))=TRUE,(C21),(LEFT(VLOOKUP(TRIM(C21),[1]!Table_Query_from_BetcoViews[[#All],[AlternateID]:[MainSKU]],4,FALSE),6)))</f>
        <v>MEVR01153</v>
      </c>
      <c r="J21" s="4" t="str">
        <f>IFERROR(VLOOKUP(TRIM(C21),[1]!Table_Query_from_BetcoViews[[AlternateID]:[ItemDescr2]],5,FALSE),(CONCATENATE(D21,E21,F21)))</f>
        <v>FUSE FUSIBILI</v>
      </c>
      <c r="K21">
        <f t="shared" si="0"/>
        <v>1</v>
      </c>
    </row>
    <row r="22" spans="2:11" ht="15">
      <c r="B22" s="6">
        <v>21</v>
      </c>
      <c r="C22" s="1" t="s">
        <v>48</v>
      </c>
      <c r="D22" s="1" t="s">
        <v>49</v>
      </c>
      <c r="E22" s="5" t="s">
        <v>93</v>
      </c>
      <c r="F22" s="1" t="s">
        <v>47</v>
      </c>
      <c r="G22" s="2">
        <v>100</v>
      </c>
      <c r="H22" s="1" t="s">
        <v>2</v>
      </c>
      <c r="I22" s="3" t="str">
        <f>IF(ISNA(VLOOKUP(TRIM(C22),[1]!Table_Query_from_BetcoViews[[#All],[AlternateID]:[MainSKU]],4,FALSE))=TRUE,(C22),(LEFT(VLOOKUP(TRIM(C22),[1]!Table_Query_from_BetcoViews[[#All],[AlternateID]:[MainSKU]],4,FALSE),6)))</f>
        <v>ETET01352</v>
      </c>
      <c r="J22" s="4" t="str">
        <f>IFERROR(VLOOKUP(TRIM(C22),[1]!Table_Query_from_BetcoViews[[AlternateID]:[ItemDescr2]],5,FALSE),(CONCATENATE(D22,E22,F22)))</f>
        <v>LABEL FUSIBILI</v>
      </c>
      <c r="K22">
        <f t="shared" si="0"/>
        <v>1</v>
      </c>
    </row>
    <row r="23" spans="2:11" ht="15">
      <c r="B23" s="6">
        <v>22</v>
      </c>
      <c r="C23" s="1" t="s">
        <v>50</v>
      </c>
      <c r="E23" s="5" t="s">
        <v>93</v>
      </c>
      <c r="F23" s="1" t="s">
        <v>51</v>
      </c>
      <c r="G23" s="2">
        <v>100</v>
      </c>
      <c r="H23" s="1" t="s">
        <v>2</v>
      </c>
      <c r="I23" s="3" t="str">
        <f>IF(ISNA(VLOOKUP(TRIM(C23),[1]!Table_Query_from_BetcoViews[[#All],[AlternateID]:[MainSKU]],4,FALSE))=TRUE,(C23),(LEFT(VLOOKUP(TRIM(C23),[1]!Table_Query_from_BetcoViews[[#All],[AlternateID]:[MainSKU]],4,FALSE),6)))</f>
        <v>E89234</v>
      </c>
      <c r="J23" s="4" t="str">
        <f>IFERROR(VLOOKUP(TRIM(C23),[1]!Table_Query_from_BetcoViews[[AlternateID]:[ItemDescr2]],5,FALSE),(CONCATENATE(D23,E23,F23)))</f>
        <v>Traction card WS24</v>
      </c>
      <c r="K23">
        <f t="shared" si="0"/>
        <v>1</v>
      </c>
    </row>
    <row r="24" spans="2:11" ht="15">
      <c r="B24" s="6">
        <v>23</v>
      </c>
      <c r="C24" s="1" t="s">
        <v>52</v>
      </c>
      <c r="D24" s="1" t="s">
        <v>53</v>
      </c>
      <c r="E24" s="5" t="s">
        <v>93</v>
      </c>
      <c r="G24" s="2">
        <v>100</v>
      </c>
      <c r="H24" s="1" t="s">
        <v>2</v>
      </c>
      <c r="I24" s="3" t="str">
        <f>IF(ISNA(VLOOKUP(TRIM(C24),[1]!Table_Query_from_BetcoViews[[#All],[AlternateID]:[MainSKU]],4,FALSE))=TRUE,(C24),(LEFT(VLOOKUP(TRIM(C24),[1]!Table_Query_from_BetcoViews[[#All],[AlternateID]:[MainSKU]],4,FALSE),6)))</f>
        <v>MEC 00277</v>
      </c>
      <c r="J24" s="4" t="str">
        <f>IFERROR(VLOOKUP(TRIM(C24),[1]!Table_Query_from_BetcoViews[[AlternateID]:[ItemDescr2]],5,FALSE),(CONCATENATE(D24,E24,F24)))</f>
        <v xml:space="preserve">CONNECTOR </v>
      </c>
      <c r="K24">
        <f t="shared" si="0"/>
        <v>1</v>
      </c>
    </row>
    <row r="25" spans="2:11" ht="15">
      <c r="B25" s="6">
        <v>24</v>
      </c>
      <c r="C25" s="1" t="s">
        <v>54</v>
      </c>
      <c r="D25" s="1" t="s">
        <v>55</v>
      </c>
      <c r="E25" s="5" t="s">
        <v>93</v>
      </c>
      <c r="F25" s="1" t="s">
        <v>56</v>
      </c>
      <c r="G25" s="2">
        <v>100</v>
      </c>
      <c r="I25" s="3" t="str">
        <f>IF(ISNA(VLOOKUP(TRIM(C25),[1]!Table_Query_from_BetcoViews[[#All],[AlternateID]:[MainSKU]],4,FALSE))=TRUE,(C25),(LEFT(VLOOKUP(TRIM(C25),[1]!Table_Query_from_BetcoViews[[#All],[AlternateID]:[MainSKU]],4,FALSE),6)))</f>
        <v>MEC 00323</v>
      </c>
      <c r="J25" s="4" t="str">
        <f>IFERROR(VLOOKUP(TRIM(C25),[1]!Table_Query_from_BetcoViews[[AlternateID]:[ItemDescr2]],5,FALSE),(CONCATENATE(D25,E25,F25)))</f>
        <v>BUTTON FUNGO</v>
      </c>
      <c r="K25">
        <f t="shared" si="0"/>
        <v>1</v>
      </c>
    </row>
    <row r="26" spans="2:11" ht="15">
      <c r="B26" s="6">
        <v>25</v>
      </c>
      <c r="C26" s="1" t="s">
        <v>57</v>
      </c>
      <c r="E26" s="5" t="s">
        <v>93</v>
      </c>
      <c r="F26" s="1" t="s">
        <v>58</v>
      </c>
      <c r="G26" s="2">
        <v>100</v>
      </c>
      <c r="I26" s="3" t="str">
        <f>IF(ISNA(VLOOKUP(TRIM(C26),[1]!Table_Query_from_BetcoViews[[#All],[AlternateID]:[MainSKU]],4,FALSE))=TRUE,(C26),(LEFT(VLOOKUP(TRIM(C26),[1]!Table_Query_from_BetcoViews[[#All],[AlternateID]:[MainSKU]],4,FALSE),6)))</f>
        <v>E89243</v>
      </c>
      <c r="J26" s="4" t="str">
        <f>IFERROR(VLOOKUP(TRIM(C26),[1]!Table_Query_from_BetcoViews[[AlternateID]:[ItemDescr2]],5,FALSE),(CONCATENATE(D26,E26,F26)))</f>
        <v>Key   (set of 2) after SN 42210 WS20/24 and SN 48078 FS28/32</v>
      </c>
      <c r="K26">
        <f t="shared" si="0"/>
        <v>1</v>
      </c>
    </row>
    <row r="27" spans="2:11" ht="15">
      <c r="B27" s="6">
        <v>26</v>
      </c>
      <c r="C27" s="1" t="s">
        <v>59</v>
      </c>
      <c r="D27" s="1" t="s">
        <v>60</v>
      </c>
      <c r="E27" s="5" t="s">
        <v>93</v>
      </c>
      <c r="F27" s="1" t="s">
        <v>61</v>
      </c>
      <c r="G27" s="2">
        <v>200</v>
      </c>
      <c r="I27" s="3" t="str">
        <f>IF(ISNA(VLOOKUP(TRIM(C27),[1]!Table_Query_from_BetcoViews[[#All],[AlternateID]:[MainSKU]],4,FALSE))=TRUE,(C27),(LEFT(VLOOKUP(TRIM(C27),[1]!Table_Query_from_BetcoViews[[#All],[AlternateID]:[MainSKU]],4,FALSE),6)))</f>
        <v>MEC 00403</v>
      </c>
      <c r="J27" s="4" t="str">
        <f>IFERROR(VLOOKUP(TRIM(C27),[1]!Table_Query_from_BetcoViews[[AlternateID]:[ItemDescr2]],5,FALSE),(CONCATENATE(D27,E27,F27)))</f>
        <v>CONTACT -</v>
      </c>
      <c r="K27">
        <f t="shared" si="0"/>
        <v>2</v>
      </c>
    </row>
    <row r="28" spans="2:11" ht="15">
      <c r="B28" s="6">
        <v>27</v>
      </c>
      <c r="C28" s="1" t="s">
        <v>62</v>
      </c>
      <c r="E28" s="5" t="s">
        <v>93</v>
      </c>
      <c r="F28" s="1" t="s">
        <v>63</v>
      </c>
      <c r="G28" s="2">
        <v>100</v>
      </c>
      <c r="I28" s="3" t="str">
        <f>IF(ISNA(VLOOKUP(TRIM(C28),[1]!Table_Query_from_BetcoViews[[#All],[AlternateID]:[MainSKU]],4,FALSE))=TRUE,(C28),(LEFT(VLOOKUP(TRIM(C28),[1]!Table_Query_from_BetcoViews[[#All],[AlternateID]:[MainSKU]],4,FALSE),6)))</f>
        <v>E89153</v>
      </c>
      <c r="J28" s="4" t="str">
        <f>IFERROR(VLOOKUP(TRIM(C28),[1]!Table_Query_from_BetcoViews[[AlternateID]:[ItemDescr2]],5,FALSE),(CONCATENATE(D28,E28,F28)))</f>
        <v>Potentiometer</v>
      </c>
      <c r="K28">
        <f t="shared" si="0"/>
        <v>1</v>
      </c>
    </row>
    <row r="29" spans="2:11" ht="15">
      <c r="B29" s="6">
        <v>28</v>
      </c>
      <c r="C29" s="1" t="s">
        <v>64</v>
      </c>
      <c r="D29" s="1" t="s">
        <v>65</v>
      </c>
      <c r="E29" s="5" t="s">
        <v>93</v>
      </c>
      <c r="F29" s="1" t="s">
        <v>66</v>
      </c>
      <c r="G29" s="2">
        <v>100</v>
      </c>
      <c r="I29" s="3" t="str">
        <f>IF(ISNA(VLOOKUP(TRIM(C29),[1]!Table_Query_from_BetcoViews[[#All],[AlternateID]:[MainSKU]],4,FALSE))=TRUE,(C29),(LEFT(VLOOKUP(TRIM(C29),[1]!Table_Query_from_BetcoViews[[#All],[AlternateID]:[MainSKU]],4,FALSE),6)))</f>
        <v>E86496</v>
      </c>
      <c r="J29" s="4" t="str">
        <f>IFERROR(VLOOKUP(TRIM(C29),[1]!Table_Query_from_BetcoViews[[AlternateID]:[ItemDescr2]],5,FALSE),(CONCATENATE(D29,E29,F29)))</f>
        <v>Circuit Board</v>
      </c>
      <c r="K29">
        <f t="shared" si="0"/>
        <v>1</v>
      </c>
    </row>
    <row r="30" spans="2:11" ht="15">
      <c r="B30" s="6">
        <v>29</v>
      </c>
      <c r="C30" s="1" t="s">
        <v>67</v>
      </c>
      <c r="D30" s="1" t="s">
        <v>15</v>
      </c>
      <c r="E30" s="5" t="s">
        <v>93</v>
      </c>
      <c r="F30" s="1" t="s">
        <v>68</v>
      </c>
      <c r="G30" s="2">
        <v>100</v>
      </c>
      <c r="H30" s="1" t="s">
        <v>2</v>
      </c>
      <c r="I30" s="3" t="str">
        <f>IF(ISNA(VLOOKUP(TRIM(C30),[1]!Table_Query_from_BetcoViews[[#All],[AlternateID]:[MainSKU]],4,FALSE))=TRUE,(C30),(LEFT(VLOOKUP(TRIM(C30),[1]!Table_Query_from_BetcoViews[[#All],[AlternateID]:[MainSKU]],4,FALSE),6)))</f>
        <v>E87923</v>
      </c>
      <c r="J30" s="4" t="str">
        <f>IFERROR(VLOOKUP(TRIM(C30),[1]!Table_Query_from_BetcoViews[[AlternateID]:[ItemDescr2]],5,FALSE),(CONCATENATE(D30,E30,F30)))</f>
        <v>Handle</v>
      </c>
      <c r="K30">
        <f t="shared" si="0"/>
        <v>1</v>
      </c>
    </row>
    <row r="31" spans="2:11" ht="15">
      <c r="B31" s="6">
        <v>30</v>
      </c>
      <c r="C31" s="1" t="s">
        <v>69</v>
      </c>
      <c r="E31" s="5" t="s">
        <v>93</v>
      </c>
      <c r="F31" s="1" t="s">
        <v>70</v>
      </c>
      <c r="G31" s="2">
        <v>600</v>
      </c>
      <c r="H31" s="1" t="s">
        <v>6</v>
      </c>
      <c r="I31" s="3" t="str">
        <f>IF(ISNA(VLOOKUP(TRIM(C31),[1]!Table_Query_from_BetcoViews[[#All],[AlternateID]:[MainSKU]],4,FALSE))=TRUE,(C31),(LEFT(VLOOKUP(TRIM(C31),[1]!Table_Query_from_BetcoViews[[#All],[AlternateID]:[MainSKU]],4,FALSE),6)))</f>
        <v>E86750</v>
      </c>
      <c r="J31" s="4" t="str">
        <f>IFERROR(VLOOKUP(TRIM(C31),[1]!Table_Query_from_BetcoViews[[AlternateID]:[ItemDescr2]],5,FALSE),(CONCATENATE(D31,E31,F31)))</f>
        <v>Washer D5 UNI 6591 NOXA2 Plane</v>
      </c>
      <c r="K31">
        <f t="shared" si="0"/>
        <v>6</v>
      </c>
    </row>
    <row r="32" spans="2:11" ht="15">
      <c r="B32" s="6">
        <v>31</v>
      </c>
      <c r="C32" s="1" t="s">
        <v>71</v>
      </c>
      <c r="E32" s="5" t="s">
        <v>93</v>
      </c>
      <c r="F32" s="1" t="s">
        <v>72</v>
      </c>
      <c r="G32" s="2">
        <v>200</v>
      </c>
      <c r="H32" s="1" t="s">
        <v>73</v>
      </c>
      <c r="I32" s="3" t="str">
        <f>IF(ISNA(VLOOKUP(TRIM(C32),[1]!Table_Query_from_BetcoViews[[#All],[AlternateID]:[MainSKU]],4,FALSE))=TRUE,(C32),(LEFT(VLOOKUP(TRIM(C32),[1]!Table_Query_from_BetcoViews[[#All],[AlternateID]:[MainSKU]],4,FALSE),6)))</f>
        <v>VTRS15908</v>
      </c>
      <c r="J32" s="4" t="str">
        <f>IFERROR(VLOOKUP(TRIM(C32),[1]!Table_Query_from_BetcoViews[[AlternateID]:[ItemDescr2]],5,FALSE),(CONCATENATE(D32,E32,F32)))</f>
        <v xml:space="preserve"> WASHER             D. 5 INX GRW UNI 1751</v>
      </c>
      <c r="K32">
        <f t="shared" si="0"/>
        <v>2</v>
      </c>
    </row>
    <row r="33" spans="2:11" ht="15">
      <c r="B33" s="6">
        <v>32</v>
      </c>
      <c r="C33" s="1" t="s">
        <v>74</v>
      </c>
      <c r="D33" s="1" t="s">
        <v>34</v>
      </c>
      <c r="E33" s="5" t="s">
        <v>93</v>
      </c>
      <c r="F33" s="1" t="s">
        <v>75</v>
      </c>
      <c r="G33" s="2">
        <v>200</v>
      </c>
      <c r="H33" s="1" t="s">
        <v>73</v>
      </c>
      <c r="I33" s="3" t="str">
        <f>IF(ISNA(VLOOKUP(TRIM(C33),[1]!Table_Query_from_BetcoViews[[#All],[AlternateID]:[MainSKU]],4,FALSE))=TRUE,(C33),(LEFT(VLOOKUP(TRIM(C33),[1]!Table_Query_from_BetcoViews[[#All],[AlternateID]:[MainSKU]],4,FALSE),6)))</f>
        <v>VTDD07727</v>
      </c>
      <c r="J33" s="4" t="str">
        <f>IFERROR(VLOOKUP(TRIM(C33),[1]!Table_Query_from_BetcoViews[[AlternateID]:[ItemDescr2]],5,FALSE),(CONCATENATE(D33,E33,F33)))</f>
        <v>NUT M 5 INOX</v>
      </c>
      <c r="K33">
        <f t="shared" si="0"/>
        <v>2</v>
      </c>
    </row>
    <row r="34" spans="2:11" ht="15">
      <c r="B34" s="6">
        <v>33</v>
      </c>
      <c r="C34" s="1" t="s">
        <v>76</v>
      </c>
      <c r="E34" s="5" t="s">
        <v>93</v>
      </c>
      <c r="F34" s="1" t="s">
        <v>77</v>
      </c>
      <c r="G34" s="2">
        <v>100</v>
      </c>
      <c r="H34" s="1" t="s">
        <v>2</v>
      </c>
      <c r="I34" s="3" t="str">
        <f>IF(ISNA(VLOOKUP(TRIM(C34),[1]!Table_Query_from_BetcoViews[[#All],[AlternateID]:[MainSKU]],4,FALSE))=TRUE,(C34),(LEFT(VLOOKUP(TRIM(C34),[1]!Table_Query_from_BetcoViews[[#All],[AlternateID]:[MainSKU]],4,FALSE),6)))</f>
        <v>MPVR02820</v>
      </c>
      <c r="J34" s="4" t="str">
        <f>IFERROR(VLOOKUP(TRIM(C34),[1]!Table_Query_from_BetcoViews[[AlternateID]:[ItemDescr2]],5,FALSE),(CONCATENATE(D34,E34,F34)))</f>
        <v xml:space="preserve"> SUPPORT            PIASTRINA BLOCCO LEVA</v>
      </c>
      <c r="K34">
        <f t="shared" si="0"/>
        <v>1</v>
      </c>
    </row>
    <row r="35" spans="2:11" ht="15">
      <c r="B35" s="6">
        <v>34</v>
      </c>
      <c r="C35" s="1" t="s">
        <v>78</v>
      </c>
      <c r="D35" s="1" t="s">
        <v>4</v>
      </c>
      <c r="E35" s="5" t="s">
        <v>93</v>
      </c>
      <c r="F35" s="1" t="s">
        <v>79</v>
      </c>
      <c r="G35" s="2">
        <v>100</v>
      </c>
      <c r="H35" s="1" t="s">
        <v>73</v>
      </c>
      <c r="I35" s="3" t="str">
        <f>IF(ISNA(VLOOKUP(TRIM(C35),[1]!Table_Query_from_BetcoViews[[#All],[AlternateID]:[MainSKU]],4,FALSE))=TRUE,(C35),(LEFT(VLOOKUP(TRIM(C35),[1]!Table_Query_from_BetcoViews[[#All],[AlternateID]:[MainSKU]],4,FALSE),6)))</f>
        <v>VTVT00766</v>
      </c>
      <c r="J35" s="4" t="str">
        <f>IFERROR(VLOOKUP(TRIM(C35),[1]!Table_Query_from_BetcoViews[[AlternateID]:[ItemDescr2]],5,FALSE),(CONCATENATE(D35,E35,F35)))</f>
        <v>SCREW TE M. 5-25</v>
      </c>
      <c r="K35">
        <f t="shared" si="0"/>
        <v>1</v>
      </c>
    </row>
    <row r="36" spans="2:11" ht="15">
      <c r="B36" s="6">
        <v>35</v>
      </c>
      <c r="C36" s="1" t="s">
        <v>80</v>
      </c>
      <c r="D36" s="1" t="s">
        <v>81</v>
      </c>
      <c r="E36" s="5" t="s">
        <v>93</v>
      </c>
      <c r="F36" s="1" t="s">
        <v>82</v>
      </c>
      <c r="G36" s="2">
        <v>100</v>
      </c>
      <c r="H36" s="1" t="s">
        <v>2</v>
      </c>
      <c r="I36" s="3" t="str">
        <f>IF(ISNA(VLOOKUP(TRIM(C36),[1]!Table_Query_from_BetcoViews[[#All],[AlternateID]:[MainSKU]],4,FALSE))=TRUE,(C36),(LEFT(VLOOKUP(TRIM(C36),[1]!Table_Query_from_BetcoViews[[#All],[AlternateID]:[MainSKU]],4,FALSE),6)))</f>
        <v>MLML00215</v>
      </c>
      <c r="J36" s="4" t="str">
        <f>IFERROR(VLOOKUP(TRIM(C36),[1]!Table_Query_from_BetcoViews[[AlternateID]:[ItemDescr2]],5,FALSE),(CONCATENATE(D36,E36,F36)))</f>
        <v>SPRING LEVA CONSENSO SPAZZOLE</v>
      </c>
      <c r="K36">
        <f t="shared" si="0"/>
        <v>1</v>
      </c>
    </row>
    <row r="37" spans="2:11" ht="15">
      <c r="B37" s="6">
        <v>36</v>
      </c>
      <c r="C37" s="1" t="s">
        <v>83</v>
      </c>
      <c r="D37" s="1" t="s">
        <v>4</v>
      </c>
      <c r="E37" s="5" t="s">
        <v>93</v>
      </c>
      <c r="G37" s="2">
        <v>200</v>
      </c>
      <c r="I37" s="3" t="str">
        <f>IF(ISNA(VLOOKUP(TRIM(C37),[1]!Table_Query_from_BetcoViews[[#All],[AlternateID]:[MainSKU]],4,FALSE))=TRUE,(C37),(LEFT(VLOOKUP(TRIM(C37),[1]!Table_Query_from_BetcoViews[[#All],[AlternateID]:[MainSKU]],4,FALSE),6)))</f>
        <v>E89154</v>
      </c>
      <c r="J37" s="4" t="str">
        <f>IFERROR(VLOOKUP(TRIM(C37),[1]!Table_Query_from_BetcoViews[[AlternateID]:[ItemDescr2]],5,FALSE),(CONCATENATE(D37,E37,F37)))</f>
        <v>Screw</v>
      </c>
      <c r="K37">
        <f t="shared" si="0"/>
        <v>2</v>
      </c>
    </row>
    <row r="38" spans="2:11" ht="15">
      <c r="B38" s="6">
        <v>37</v>
      </c>
      <c r="C38" s="1" t="s">
        <v>84</v>
      </c>
      <c r="D38" s="1" t="s">
        <v>85</v>
      </c>
      <c r="E38" s="5" t="s">
        <v>93</v>
      </c>
      <c r="G38" s="2">
        <v>100</v>
      </c>
      <c r="H38" s="1" t="s">
        <v>2</v>
      </c>
      <c r="I38" s="3" t="str">
        <f>IF(ISNA(VLOOKUP(TRIM(C38),[1]!Table_Query_from_BetcoViews[[#All],[AlternateID]:[MainSKU]],4,FALSE))=TRUE,(C38),(LEFT(VLOOKUP(TRIM(C38),[1]!Table_Query_from_BetcoViews[[#All],[AlternateID]:[MainSKU]],4,FALSE),6)))</f>
        <v>MEC 00310</v>
      </c>
      <c r="J38" s="4" t="str">
        <f>IFERROR(VLOOKUP(TRIM(C38),[1]!Table_Query_from_BetcoViews[[AlternateID]:[ItemDescr2]],5,FALSE),(CONCATENATE(D38,E38,F38)))</f>
        <v xml:space="preserve">MICROSWITCH </v>
      </c>
      <c r="K38">
        <f t="shared" si="0"/>
        <v>1</v>
      </c>
    </row>
    <row r="39" spans="2:11" ht="15">
      <c r="B39" s="6">
        <v>38</v>
      </c>
      <c r="C39" s="1" t="s">
        <v>86</v>
      </c>
      <c r="E39" s="5" t="s">
        <v>93</v>
      </c>
      <c r="F39" s="1" t="s">
        <v>87</v>
      </c>
      <c r="G39" s="2">
        <v>100</v>
      </c>
      <c r="H39" s="1" t="s">
        <v>2</v>
      </c>
      <c r="I39" s="3" t="str">
        <f>IF(ISNA(VLOOKUP(TRIM(C39),[1]!Table_Query_from_BetcoViews[[#All],[AlternateID]:[MainSKU]],4,FALSE))=TRUE,(C39),(LEFT(VLOOKUP(TRIM(C39),[1]!Table_Query_from_BetcoViews[[#All],[AlternateID]:[MainSKU]],4,FALSE),6)))</f>
        <v>E89471</v>
      </c>
      <c r="J39" s="4" t="str">
        <f>IFERROR(VLOOKUP(TRIM(C39),[1]!Table_Query_from_BetcoViews[[AlternateID]:[ItemDescr2]],5,FALSE),(CONCATENATE(D39,E39,F39)))</f>
        <v>Vac Motor Relay</v>
      </c>
      <c r="K39">
        <f t="shared" si="0"/>
        <v>1</v>
      </c>
    </row>
    <row r="40" spans="2:11" ht="15">
      <c r="B40" s="6">
        <v>39</v>
      </c>
      <c r="C40" s="1" t="s">
        <v>88</v>
      </c>
      <c r="E40" s="5" t="s">
        <v>93</v>
      </c>
      <c r="F40" s="1" t="s">
        <v>89</v>
      </c>
      <c r="G40" s="2">
        <v>100</v>
      </c>
      <c r="H40" s="1" t="s">
        <v>2</v>
      </c>
      <c r="I40" s="3" t="str">
        <f>IF(ISNA(VLOOKUP(TRIM(C40),[1]!Table_Query_from_BetcoViews[[#All],[AlternateID]:[MainSKU]],4,FALSE))=TRUE,(C40),(LEFT(VLOOKUP(TRIM(C40),[1]!Table_Query_from_BetcoViews[[#All],[AlternateID]:[MainSKU]],4,FALSE),6)))</f>
        <v>E86797</v>
      </c>
      <c r="J40" s="4" t="str">
        <f>IFERROR(VLOOKUP(TRIM(C40),[1]!Table_Query_from_BetcoViews[[AlternateID]:[ItemDescr2]],5,FALSE),(CONCATENATE(D40,E40,F40)))</f>
        <v>Washer</v>
      </c>
      <c r="K40">
        <f t="shared" si="0"/>
        <v>1</v>
      </c>
    </row>
    <row r="41" spans="2:11" ht="15">
      <c r="B41" s="6">
        <v>40</v>
      </c>
      <c r="C41" s="1" t="s">
        <v>90</v>
      </c>
      <c r="D41" s="1" t="s">
        <v>91</v>
      </c>
      <c r="E41" s="5" t="s">
        <v>93</v>
      </c>
      <c r="F41" s="1" t="s">
        <v>92</v>
      </c>
      <c r="G41" s="2">
        <v>100</v>
      </c>
      <c r="H41" s="1" t="s">
        <v>2</v>
      </c>
      <c r="I41" s="3" t="str">
        <f>IF(ISNA(VLOOKUP(TRIM(C41),[1]!Table_Query_from_BetcoViews[[#All],[AlternateID]:[MainSKU]],4,FALSE))=TRUE,(C41),(LEFT(VLOOKUP(TRIM(C41),[1]!Table_Query_from_BetcoViews[[#All],[AlternateID]:[MainSKU]],4,FALSE),6)))</f>
        <v>E89529</v>
      </c>
      <c r="J41" s="4" t="str">
        <f>IFERROR(VLOOKUP(TRIM(C41),[1]!Table_Query_from_BetcoViews[[AlternateID]:[ItemDescr2]],5,FALSE),(CONCATENATE(D41,E41,F41)))</f>
        <v>Relay Support WS20/24</v>
      </c>
      <c r="K41">
        <f t="shared" si="0"/>
        <v>1</v>
      </c>
    </row>
    <row r="42" spans="2:11" ht="15">
      <c r="B42" s="24">
        <v>41</v>
      </c>
      <c r="C42" s="22" t="s">
        <v>152</v>
      </c>
      <c r="D42" s="22" t="s">
        <v>153</v>
      </c>
      <c r="E42" s="22" t="s">
        <v>154</v>
      </c>
      <c r="F42" s="23">
        <v>100</v>
      </c>
      <c r="I42" s="3" t="str">
        <f>IF(ISNA(VLOOKUP(TRIM(C42),[1]!Table_Query_from_BetcoViews[[#All],[AlternateID]:[MainSKU]],4,FALSE))=TRUE,(C42),(LEFT(VLOOKUP(TRIM(C42),[1]!Table_Query_from_BetcoViews[[#All],[AlternateID]:[MainSKU]],4,FALSE),6)))</f>
        <v>E89223</v>
      </c>
      <c r="J42" s="4" t="str">
        <f>IFERROR(VLOOKUP(TRIM(C42),[1]!Table_Query_from_BetcoViews[[AlternateID]:[ItemDescr2]],5,FALSE),(CONCATENATE(D42,E42,F42)))</f>
        <v>Resistor</v>
      </c>
      <c r="K42">
        <f>F42*0.01</f>
        <v>1</v>
      </c>
    </row>
    <row r="43" spans="2:11" ht="15">
      <c r="B43" s="24">
        <v>45</v>
      </c>
      <c r="C43" s="22" t="s">
        <v>155</v>
      </c>
      <c r="D43" s="22" t="s">
        <v>24</v>
      </c>
      <c r="E43" s="22" t="s">
        <v>25</v>
      </c>
      <c r="F43" s="23">
        <v>100</v>
      </c>
      <c r="I43" s="3" t="str">
        <f>IF(ISNA(VLOOKUP(TRIM(C43),[1]!Table_Query_from_BetcoViews[[#All],[AlternateID]:[MainSKU]],4,FALSE))=TRUE,(C43),(LEFT(VLOOKUP(TRIM(C43),[1]!Table_Query_from_BetcoViews[[#All],[AlternateID]:[MainSKU]],4,FALSE),6)))</f>
        <v>E86997</v>
      </c>
      <c r="J43" s="4" t="str">
        <f>IFERROR(VLOOKUP(TRIM(C43),[1]!Table_Query_from_BetcoViews[[AlternateID]:[ItemDescr2]],5,FALSE),(CONCATENATE(D43,E43,F43)))</f>
        <v>Upper Control Panel WS20/24</v>
      </c>
      <c r="K43">
        <f t="shared" ref="K43:K54" si="1">F43*0.01</f>
        <v>1</v>
      </c>
    </row>
    <row r="44" spans="2:11" ht="15">
      <c r="B44" s="24">
        <v>46</v>
      </c>
      <c r="C44" s="22" t="s">
        <v>156</v>
      </c>
      <c r="D44" s="22" t="s">
        <v>49</v>
      </c>
      <c r="E44" s="22" t="s">
        <v>157</v>
      </c>
      <c r="F44" s="23">
        <v>100</v>
      </c>
      <c r="I44" s="3" t="str">
        <f>IF(ISNA(VLOOKUP(TRIM(C44),[1]!Table_Query_from_BetcoViews[[#All],[AlternateID]:[MainSKU]],4,FALSE))=TRUE,(C44),(LEFT(VLOOKUP(TRIM(C44),[1]!Table_Query_from_BetcoViews[[#All],[AlternateID]:[MainSKU]],4,FALSE),6)))</f>
        <v>ETET01342</v>
      </c>
      <c r="J44" s="4" t="str">
        <f>IFERROR(VLOOKUP(TRIM(C44),[1]!Table_Query_from_BetcoViews[[AlternateID]:[ItemDescr2]],5,FALSE),(CONCATENATE(D44,E44,F44)))</f>
        <v>LABELPANN.COMANDI100</v>
      </c>
      <c r="K44">
        <f t="shared" si="1"/>
        <v>1</v>
      </c>
    </row>
    <row r="45" spans="2:11" ht="15">
      <c r="B45" s="24">
        <v>47</v>
      </c>
      <c r="C45" s="22" t="s">
        <v>158</v>
      </c>
      <c r="D45" s="22" t="s">
        <v>159</v>
      </c>
      <c r="E45" s="22" t="s">
        <v>160</v>
      </c>
      <c r="F45" s="23">
        <v>100</v>
      </c>
      <c r="I45" s="3" t="str">
        <f>IF(ISNA(VLOOKUP(TRIM(C45),[1]!Table_Query_from_BetcoViews[[#All],[AlternateID]:[MainSKU]],4,FALSE))=TRUE,(C45),(LEFT(VLOOKUP(TRIM(C45),[1]!Table_Query_from_BetcoViews[[#All],[AlternateID]:[MainSKU]],4,FALSE),6)))</f>
        <v>E86644</v>
      </c>
      <c r="J45" s="4" t="str">
        <f>IFERROR(VLOOKUP(TRIM(C45),[1]!Table_Query_from_BetcoViews[[AlternateID]:[ItemDescr2]],5,FALSE),(CONCATENATE(D45,E45,F45)))</f>
        <v>Knob for Potentiometer</v>
      </c>
      <c r="K45">
        <f t="shared" si="1"/>
        <v>1</v>
      </c>
    </row>
    <row r="46" spans="2:11" ht="15">
      <c r="B46" s="24">
        <v>48</v>
      </c>
      <c r="C46" s="22" t="s">
        <v>161</v>
      </c>
      <c r="E46" s="22" t="s">
        <v>162</v>
      </c>
      <c r="F46" s="23">
        <v>100</v>
      </c>
      <c r="I46" s="3" t="str">
        <f>IF(ISNA(VLOOKUP(TRIM(C46),[1]!Table_Query_from_BetcoViews[[#All],[AlternateID]:[MainSKU]],4,FALSE))=TRUE,(C46),(LEFT(VLOOKUP(TRIM(C46),[1]!Table_Query_from_BetcoViews[[#All],[AlternateID]:[MainSKU]],4,FALSE),6)))</f>
        <v>E86421</v>
      </c>
      <c r="J46" s="4" t="str">
        <f>IFERROR(VLOOKUP(TRIM(C46),[1]!Table_Query_from_BetcoViews[[AlternateID]:[ItemDescr2]],5,FALSE),(CONCATENATE(D46,E46,F46)))</f>
        <v>Reflector</v>
      </c>
      <c r="K46">
        <f t="shared" si="1"/>
        <v>1</v>
      </c>
    </row>
    <row r="47" spans="2:11" ht="15">
      <c r="B47" s="24">
        <v>49</v>
      </c>
      <c r="C47" s="22" t="s">
        <v>163</v>
      </c>
      <c r="D47" s="22" t="s">
        <v>164</v>
      </c>
      <c r="E47" s="22" t="s">
        <v>165</v>
      </c>
      <c r="F47" s="23">
        <v>100</v>
      </c>
      <c r="I47" s="3" t="str">
        <f>IF(ISNA(VLOOKUP(TRIM(C47),[1]!Table_Query_from_BetcoViews[[#All],[AlternateID]:[MainSKU]],4,FALSE))=TRUE,(C47),(LEFT(VLOOKUP(TRIM(C47),[1]!Table_Query_from_BetcoViews[[#All],[AlternateID]:[MainSKU]],4,FALSE),6)))</f>
        <v>MEC 00336</v>
      </c>
      <c r="J47" s="4" t="str">
        <f>IFERROR(VLOOKUP(TRIM(C47),[1]!Table_Query_from_BetcoViews[[AlternateID]:[ItemDescr2]],5,FALSE),(CONCATENATE(D47,E47,F47)))</f>
        <v>SWITCHBIPOL.LUMIN.100</v>
      </c>
      <c r="K47">
        <f t="shared" si="1"/>
        <v>1</v>
      </c>
    </row>
    <row r="48" spans="2:11" ht="15">
      <c r="B48" s="24">
        <v>50</v>
      </c>
      <c r="C48" s="22" t="s">
        <v>166</v>
      </c>
      <c r="D48" s="22" t="s">
        <v>164</v>
      </c>
      <c r="E48" s="22" t="s">
        <v>167</v>
      </c>
      <c r="F48" s="23">
        <v>100</v>
      </c>
      <c r="I48" s="3" t="str">
        <f>IF(ISNA(VLOOKUP(TRIM(C48),[1]!Table_Query_from_BetcoViews[[#All],[AlternateID]:[MainSKU]],4,FALSE))=TRUE,(C48),(LEFT(VLOOKUP(TRIM(C48),[1]!Table_Query_from_BetcoViews[[#All],[AlternateID]:[MainSKU]],4,FALSE),6)))</f>
        <v>E86423</v>
      </c>
      <c r="J48" s="4" t="str">
        <f>IFERROR(VLOOKUP(TRIM(C48),[1]!Table_Query_from_BetcoViews[[AlternateID]:[ItemDescr2]],5,FALSE),(CONCATENATE(D48,E48,F48)))</f>
        <v>Bipolar Switch</v>
      </c>
      <c r="K48">
        <f t="shared" si="1"/>
        <v>1</v>
      </c>
    </row>
    <row r="49" spans="2:11" ht="15">
      <c r="B49" s="24">
        <v>51</v>
      </c>
      <c r="C49" s="22" t="s">
        <v>168</v>
      </c>
      <c r="D49" s="22" t="s">
        <v>169</v>
      </c>
      <c r="E49" s="22" t="s">
        <v>170</v>
      </c>
      <c r="F49" s="23">
        <v>100</v>
      </c>
      <c r="I49" s="3" t="str">
        <f>IF(ISNA(VLOOKUP(TRIM(C49),[1]!Table_Query_from_BetcoViews[[#All],[AlternateID]:[MainSKU]],4,FALSE))=TRUE,(C49),(LEFT(VLOOKUP(TRIM(C49),[1]!Table_Query_from_BetcoViews[[#All],[AlternateID]:[MainSKU]],4,FALSE),6)))</f>
        <v>MPVR02940</v>
      </c>
      <c r="J49" s="4" t="str">
        <f>IFERROR(VLOOKUP(TRIM(C49),[1]!Table_Query_from_BetcoViews[[AlternateID]:[ItemDescr2]],5,FALSE),(CONCATENATE(D49,E49,F49)))</f>
        <v>KLIPD. 6,5 L=15100</v>
      </c>
      <c r="K49">
        <f t="shared" si="1"/>
        <v>1</v>
      </c>
    </row>
    <row r="50" spans="2:11" ht="15">
      <c r="B50" s="24">
        <v>52</v>
      </c>
      <c r="C50" s="22" t="s">
        <v>171</v>
      </c>
      <c r="D50" s="22" t="s">
        <v>172</v>
      </c>
      <c r="E50" s="22" t="s">
        <v>173</v>
      </c>
      <c r="F50" s="23">
        <v>100</v>
      </c>
      <c r="I50" s="3" t="str">
        <f>IF(ISNA(VLOOKUP(TRIM(C50),[1]!Table_Query_from_BetcoViews[[#All],[AlternateID]:[MainSKU]],4,FALSE))=TRUE,(C50),(LEFT(VLOOKUP(TRIM(C50),[1]!Table_Query_from_BetcoViews[[#All],[AlternateID]:[MainSKU]],4,FALSE),6)))</f>
        <v>LAFN05758</v>
      </c>
      <c r="J50" s="4" t="str">
        <f>IFERROR(VLOOKUP(TRIM(C50),[1]!Table_Query_from_BetcoViews[[AlternateID]:[ItemDescr2]],5,FALSE),(CONCATENATE(D50,E50,F50)))</f>
        <v>RODSUPERIORE RUBINETTO100</v>
      </c>
      <c r="K50">
        <f t="shared" si="1"/>
        <v>1</v>
      </c>
    </row>
    <row r="51" spans="2:11" ht="15">
      <c r="B51" s="24">
        <v>53</v>
      </c>
      <c r="C51" s="22" t="s">
        <v>174</v>
      </c>
      <c r="D51" s="22" t="s">
        <v>175</v>
      </c>
      <c r="E51" s="22" t="s">
        <v>176</v>
      </c>
      <c r="F51" s="23">
        <v>100</v>
      </c>
      <c r="I51" s="3" t="str">
        <f>IF(ISNA(VLOOKUP(TRIM(C51),[1]!Table_Query_from_BetcoViews[[#All],[AlternateID]:[MainSKU]],4,FALSE))=TRUE,(C51),(LEFT(VLOOKUP(TRIM(C51),[1]!Table_Query_from_BetcoViews[[#All],[AlternateID]:[MainSKU]],4,FALSE),6)))</f>
        <v>E89475</v>
      </c>
      <c r="J51" s="4" t="str">
        <f>IFERROR(VLOOKUP(TRIM(C51),[1]!Table_Query_from_BetcoViews[[AlternateID]:[ItemDescr2]],5,FALSE),(CONCATENATE(D51,E51,F51)))</f>
        <v>Snap Ring</v>
      </c>
      <c r="K51">
        <f t="shared" si="1"/>
        <v>1</v>
      </c>
    </row>
    <row r="52" spans="2:11" ht="15">
      <c r="B52" s="24">
        <v>54</v>
      </c>
      <c r="C52" s="22" t="s">
        <v>177</v>
      </c>
      <c r="D52" s="22" t="s">
        <v>178</v>
      </c>
      <c r="E52" s="22" t="s">
        <v>179</v>
      </c>
      <c r="F52" s="23">
        <v>100</v>
      </c>
      <c r="I52" s="3" t="str">
        <f>IF(ISNA(VLOOKUP(TRIM(C52),[1]!Table_Query_from_BetcoViews[[#All],[AlternateID]:[MainSKU]],4,FALSE))=TRUE,(C52),(LEFT(VLOOKUP(TRIM(C52),[1]!Table_Query_from_BetcoViews[[#All],[AlternateID]:[MainSKU]],4,FALSE),6)))</f>
        <v>E88420</v>
      </c>
      <c r="J52" s="4" t="str">
        <f>IFERROR(VLOOKUP(TRIM(C52),[1]!Table_Query_from_BetcoViews[[AlternateID]:[ItemDescr2]],5,FALSE),(CONCATENATE(D52,E52,F52)))</f>
        <v>Hose, Vacuum Motor Exhaust Vent</v>
      </c>
      <c r="K52">
        <f t="shared" si="1"/>
        <v>1</v>
      </c>
    </row>
    <row r="53" spans="2:11" ht="15">
      <c r="B53" s="24">
        <v>55</v>
      </c>
      <c r="C53" s="22" t="s">
        <v>180</v>
      </c>
      <c r="D53" s="22" t="s">
        <v>181</v>
      </c>
      <c r="E53" s="22" t="s">
        <v>182</v>
      </c>
      <c r="F53" s="23">
        <v>100</v>
      </c>
      <c r="I53" s="3" t="str">
        <f>IF(ISNA(VLOOKUP(TRIM(C53),[1]!Table_Query_from_BetcoViews[[#All],[AlternateID]:[MainSKU]],4,FALSE))=TRUE,(C53),(LEFT(VLOOKUP(TRIM(C53),[1]!Table_Query_from_BetcoViews[[#All],[AlternateID]:[MainSKU]],4,FALSE),6)))</f>
        <v>FSVR00083</v>
      </c>
      <c r="J53" s="4" t="str">
        <f>IFERROR(VLOOKUP(TRIM(C53),[1]!Table_Query_from_BetcoViews[[AlternateID]:[ItemDescr2]],5,FALSE),(CONCATENATE(D53,E53,F53)))</f>
        <v>CLAMP62-82100</v>
      </c>
      <c r="K53">
        <f t="shared" si="1"/>
        <v>1</v>
      </c>
    </row>
    <row r="54" spans="2:11" ht="15">
      <c r="B54" s="24">
        <v>56</v>
      </c>
      <c r="C54" s="22" t="s">
        <v>183</v>
      </c>
      <c r="E54" s="22" t="s">
        <v>184</v>
      </c>
      <c r="F54" s="23">
        <v>200</v>
      </c>
      <c r="I54" s="3" t="str">
        <f>IF(ISNA(VLOOKUP(TRIM(C54),[1]!Table_Query_from_BetcoViews[[#All],[AlternateID]:[MainSKU]],4,FALSE))=TRUE,(C54),(LEFT(VLOOKUP(TRIM(C54),[1]!Table_Query_from_BetcoViews[[#All],[AlternateID]:[MainSKU]],4,FALSE),6)))</f>
        <v>E86577</v>
      </c>
      <c r="J54" s="4" t="str">
        <f>IFERROR(VLOOKUP(TRIM(C54),[1]!Table_Query_from_BetcoViews[[AlternateID]:[ItemDescr2]],5,FALSE),(CONCATENATE(D54,E54,F54)))</f>
        <v>washer  WS20/24</v>
      </c>
      <c r="K54">
        <f t="shared" si="1"/>
        <v>2</v>
      </c>
    </row>
  </sheetData>
  <pageMargins left="0.75" right="0.75" top="1" bottom="1" header="0.5" footer="0.5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J41"/>
  <sheetViews>
    <sheetView tabSelected="1" workbookViewId="0">
      <selection sqref="A1:J28"/>
    </sheetView>
  </sheetViews>
  <sheetFormatPr defaultRowHeight="12.75"/>
  <cols>
    <col min="1" max="1" width="9.28515625" customWidth="1"/>
    <col min="2" max="2" width="5.42578125" style="9" customWidth="1"/>
    <col min="3" max="3" width="11" style="9" customWidth="1"/>
    <col min="4" max="4" width="20.85546875" customWidth="1"/>
    <col min="5" max="5" width="4.7109375" style="9" customWidth="1"/>
    <col min="6" max="6" width="1" style="14" customWidth="1"/>
    <col min="7" max="7" width="9.140625" style="9"/>
    <col min="8" max="8" width="9.28515625" style="9" customWidth="1"/>
    <col min="9" max="9" width="22.5703125" customWidth="1"/>
    <col min="10" max="10" width="6.140625" customWidth="1"/>
  </cols>
  <sheetData>
    <row r="1" spans="2:10">
      <c r="F1" s="15"/>
    </row>
    <row r="2" spans="2:10" s="8" customFormat="1" ht="11.1" customHeight="1">
      <c r="B2" s="10" t="s">
        <v>142</v>
      </c>
      <c r="C2" s="10" t="s">
        <v>145</v>
      </c>
      <c r="D2" s="17" t="s">
        <v>144</v>
      </c>
      <c r="E2" s="10" t="s">
        <v>143</v>
      </c>
      <c r="F2" s="10"/>
      <c r="G2" s="10" t="s">
        <v>142</v>
      </c>
      <c r="H2" s="10" t="s">
        <v>145</v>
      </c>
      <c r="I2" s="17" t="s">
        <v>144</v>
      </c>
      <c r="J2" s="10" t="s">
        <v>143</v>
      </c>
    </row>
    <row r="3" spans="2:10" s="8" customFormat="1" ht="11.45" customHeight="1">
      <c r="B3" s="11">
        <v>1</v>
      </c>
      <c r="C3" s="12" t="s">
        <v>0</v>
      </c>
      <c r="D3" s="13" t="s">
        <v>146</v>
      </c>
      <c r="E3" s="11">
        <v>1</v>
      </c>
      <c r="F3" s="11"/>
      <c r="G3" s="11">
        <v>28</v>
      </c>
      <c r="H3" s="11" t="s">
        <v>118</v>
      </c>
      <c r="I3" s="13" t="s">
        <v>119</v>
      </c>
      <c r="J3" s="11">
        <v>1</v>
      </c>
    </row>
    <row r="4" spans="2:10" s="8" customFormat="1" ht="11.45" customHeight="1">
      <c r="B4" s="11">
        <v>2</v>
      </c>
      <c r="C4" s="12" t="s">
        <v>3</v>
      </c>
      <c r="D4" s="13" t="s">
        <v>94</v>
      </c>
      <c r="E4" s="11">
        <v>8</v>
      </c>
      <c r="F4" s="11"/>
      <c r="G4" s="11">
        <v>29</v>
      </c>
      <c r="H4" s="11" t="s">
        <v>120</v>
      </c>
      <c r="I4" s="13" t="s">
        <v>121</v>
      </c>
      <c r="J4" s="11">
        <v>1</v>
      </c>
    </row>
    <row r="5" spans="2:10" s="8" customFormat="1" ht="11.45" customHeight="1">
      <c r="B5" s="11">
        <v>3</v>
      </c>
      <c r="C5" s="12" t="s">
        <v>7</v>
      </c>
      <c r="D5" s="13" t="s">
        <v>95</v>
      </c>
      <c r="E5" s="11">
        <v>1</v>
      </c>
      <c r="F5" s="11"/>
      <c r="G5" s="11">
        <v>30</v>
      </c>
      <c r="H5" s="11" t="s">
        <v>122</v>
      </c>
      <c r="I5" s="13" t="s">
        <v>149</v>
      </c>
      <c r="J5" s="11">
        <v>6</v>
      </c>
    </row>
    <row r="6" spans="2:10" s="8" customFormat="1" ht="11.45" customHeight="1">
      <c r="B6" s="11">
        <v>4</v>
      </c>
      <c r="C6" s="12" t="s">
        <v>12</v>
      </c>
      <c r="D6" s="13" t="s">
        <v>147</v>
      </c>
      <c r="E6" s="11">
        <v>1</v>
      </c>
      <c r="F6" s="11"/>
      <c r="G6" s="11">
        <v>31</v>
      </c>
      <c r="H6" s="12" t="s">
        <v>71</v>
      </c>
      <c r="I6" s="13" t="s">
        <v>139</v>
      </c>
      <c r="J6" s="11">
        <v>2</v>
      </c>
    </row>
    <row r="7" spans="2:10" s="8" customFormat="1" ht="11.45" customHeight="1">
      <c r="B7" s="11">
        <v>5</v>
      </c>
      <c r="C7" s="12" t="s">
        <v>14</v>
      </c>
      <c r="D7" s="13" t="s">
        <v>137</v>
      </c>
      <c r="E7" s="11">
        <v>1</v>
      </c>
      <c r="F7" s="11"/>
      <c r="G7" s="11">
        <v>32</v>
      </c>
      <c r="H7" s="12" t="s">
        <v>74</v>
      </c>
      <c r="I7" s="13" t="s">
        <v>123</v>
      </c>
      <c r="J7" s="11">
        <v>2</v>
      </c>
    </row>
    <row r="8" spans="2:10" s="8" customFormat="1" ht="11.45" customHeight="1">
      <c r="B8" s="11">
        <v>6</v>
      </c>
      <c r="C8" s="12" t="s">
        <v>17</v>
      </c>
      <c r="D8" s="13" t="s">
        <v>136</v>
      </c>
      <c r="E8" s="11">
        <v>1</v>
      </c>
      <c r="F8" s="11"/>
      <c r="G8" s="11">
        <v>33</v>
      </c>
      <c r="H8" s="12" t="s">
        <v>76</v>
      </c>
      <c r="I8" s="13" t="s">
        <v>140</v>
      </c>
      <c r="J8" s="11">
        <v>1</v>
      </c>
    </row>
    <row r="9" spans="2:10" s="8" customFormat="1" ht="11.45" customHeight="1">
      <c r="B9" s="11">
        <v>7</v>
      </c>
      <c r="C9" s="12" t="s">
        <v>19</v>
      </c>
      <c r="D9" s="13" t="s">
        <v>150</v>
      </c>
      <c r="E9" s="11">
        <v>6</v>
      </c>
      <c r="F9" s="11"/>
      <c r="G9" s="11">
        <v>34</v>
      </c>
      <c r="H9" s="12" t="s">
        <v>78</v>
      </c>
      <c r="I9" s="13" t="s">
        <v>124</v>
      </c>
      <c r="J9" s="11">
        <v>1</v>
      </c>
    </row>
    <row r="10" spans="2:10" s="8" customFormat="1" ht="11.45" customHeight="1">
      <c r="B10" s="11">
        <v>8</v>
      </c>
      <c r="C10" s="11" t="s">
        <v>96</v>
      </c>
      <c r="D10" s="13" t="s">
        <v>97</v>
      </c>
      <c r="E10" s="11">
        <v>2</v>
      </c>
      <c r="F10" s="11"/>
      <c r="G10" s="11">
        <v>35</v>
      </c>
      <c r="H10" s="12" t="s">
        <v>80</v>
      </c>
      <c r="I10" s="13" t="s">
        <v>141</v>
      </c>
      <c r="J10" s="11">
        <v>1</v>
      </c>
    </row>
    <row r="11" spans="2:10" s="8" customFormat="1" ht="11.45" customHeight="1">
      <c r="B11" s="11">
        <v>9</v>
      </c>
      <c r="C11" s="12" t="s">
        <v>23</v>
      </c>
      <c r="D11" s="13" t="s">
        <v>138</v>
      </c>
      <c r="E11" s="11">
        <v>1</v>
      </c>
      <c r="F11" s="11"/>
      <c r="G11" s="11">
        <v>36</v>
      </c>
      <c r="H11" s="11" t="s">
        <v>125</v>
      </c>
      <c r="I11" s="13" t="s">
        <v>126</v>
      </c>
      <c r="J11" s="11">
        <v>2</v>
      </c>
    </row>
    <row r="12" spans="2:10" s="8" customFormat="1" ht="11.45" customHeight="1">
      <c r="B12" s="11">
        <v>10</v>
      </c>
      <c r="C12" s="11" t="s">
        <v>98</v>
      </c>
      <c r="D12" s="13" t="s">
        <v>99</v>
      </c>
      <c r="E12" s="11">
        <v>1</v>
      </c>
      <c r="F12" s="11"/>
      <c r="G12" s="11">
        <v>37</v>
      </c>
      <c r="H12" s="12" t="s">
        <v>84</v>
      </c>
      <c r="I12" s="13" t="s">
        <v>127</v>
      </c>
      <c r="J12" s="11">
        <v>1</v>
      </c>
    </row>
    <row r="13" spans="2:10" s="8" customFormat="1" ht="11.45" customHeight="1">
      <c r="B13" s="11">
        <v>11</v>
      </c>
      <c r="C13" s="11" t="s">
        <v>100</v>
      </c>
      <c r="D13" s="13" t="s">
        <v>101</v>
      </c>
      <c r="E13" s="11">
        <v>6</v>
      </c>
      <c r="F13" s="11"/>
      <c r="G13" s="11">
        <v>38</v>
      </c>
      <c r="H13" s="11" t="s">
        <v>128</v>
      </c>
      <c r="I13" s="13" t="s">
        <v>129</v>
      </c>
      <c r="J13" s="11">
        <v>1</v>
      </c>
    </row>
    <row r="14" spans="2:10" s="8" customFormat="1" ht="11.45" customHeight="1">
      <c r="B14" s="11">
        <v>12</v>
      </c>
      <c r="C14" s="11" t="s">
        <v>102</v>
      </c>
      <c r="D14" s="13" t="s">
        <v>103</v>
      </c>
      <c r="E14" s="11">
        <v>2</v>
      </c>
      <c r="F14" s="11"/>
      <c r="G14" s="11">
        <v>39</v>
      </c>
      <c r="H14" s="11" t="s">
        <v>130</v>
      </c>
      <c r="I14" s="13" t="s">
        <v>131</v>
      </c>
      <c r="J14" s="11">
        <v>1</v>
      </c>
    </row>
    <row r="15" spans="2:10" s="8" customFormat="1" ht="11.45" customHeight="1">
      <c r="B15" s="11">
        <v>13</v>
      </c>
      <c r="C15" s="11" t="s">
        <v>104</v>
      </c>
      <c r="D15" s="13" t="s">
        <v>105</v>
      </c>
      <c r="E15" s="11">
        <v>2</v>
      </c>
      <c r="F15" s="11"/>
      <c r="G15" s="11">
        <v>40</v>
      </c>
      <c r="H15" s="11" t="s">
        <v>132</v>
      </c>
      <c r="I15" s="13" t="s">
        <v>133</v>
      </c>
      <c r="J15" s="11">
        <v>1</v>
      </c>
    </row>
    <row r="16" spans="2:10" s="8" customFormat="1" ht="11.45" customHeight="1">
      <c r="B16" s="11">
        <v>14</v>
      </c>
      <c r="C16" s="12" t="s">
        <v>36</v>
      </c>
      <c r="D16" s="13" t="s">
        <v>106</v>
      </c>
      <c r="E16" s="11">
        <v>2</v>
      </c>
      <c r="F16" s="11"/>
      <c r="G16" s="27">
        <v>41</v>
      </c>
      <c r="H16" s="11" t="s">
        <v>185</v>
      </c>
      <c r="I16" s="13" t="s">
        <v>186</v>
      </c>
      <c r="J16" s="11">
        <v>1</v>
      </c>
    </row>
    <row r="17" spans="2:10" s="8" customFormat="1" ht="11.45" customHeight="1">
      <c r="B17" s="11">
        <v>15</v>
      </c>
      <c r="C17" s="11" t="s">
        <v>107</v>
      </c>
      <c r="D17" s="13" t="s">
        <v>108</v>
      </c>
      <c r="E17" s="11">
        <v>1</v>
      </c>
      <c r="F17" s="11"/>
      <c r="G17" s="27">
        <v>45</v>
      </c>
      <c r="H17" s="11" t="s">
        <v>187</v>
      </c>
      <c r="I17" s="13" t="s">
        <v>204</v>
      </c>
      <c r="J17" s="11">
        <v>1</v>
      </c>
    </row>
    <row r="18" spans="2:10" s="8" customFormat="1" ht="11.45" customHeight="1">
      <c r="B18" s="11">
        <v>16</v>
      </c>
      <c r="C18" s="11" t="s">
        <v>109</v>
      </c>
      <c r="D18" s="13" t="s">
        <v>151</v>
      </c>
      <c r="E18" s="11">
        <v>2</v>
      </c>
      <c r="F18" s="11"/>
      <c r="G18" s="27">
        <v>46</v>
      </c>
      <c r="H18" s="12" t="s">
        <v>156</v>
      </c>
      <c r="I18" s="13" t="s">
        <v>188</v>
      </c>
      <c r="J18" s="11">
        <v>1</v>
      </c>
    </row>
    <row r="19" spans="2:10" s="8" customFormat="1" ht="11.45" customHeight="1">
      <c r="B19" s="11">
        <v>17</v>
      </c>
      <c r="C19" s="11" t="s">
        <v>42</v>
      </c>
      <c r="D19" s="13" t="s">
        <v>134</v>
      </c>
      <c r="E19" s="11">
        <v>1</v>
      </c>
      <c r="F19" s="11"/>
      <c r="G19" s="27">
        <v>47</v>
      </c>
      <c r="H19" s="11" t="s">
        <v>189</v>
      </c>
      <c r="I19" s="13" t="s">
        <v>190</v>
      </c>
      <c r="J19" s="11">
        <v>1</v>
      </c>
    </row>
    <row r="20" spans="2:10" s="8" customFormat="1" ht="11.45" customHeight="1">
      <c r="B20" s="11">
        <v>18</v>
      </c>
      <c r="C20" s="11" t="s">
        <v>44</v>
      </c>
      <c r="D20" s="13" t="s">
        <v>135</v>
      </c>
      <c r="E20" s="11">
        <v>1</v>
      </c>
      <c r="F20" s="11"/>
      <c r="G20" s="27">
        <v>48</v>
      </c>
      <c r="H20" s="11" t="s">
        <v>191</v>
      </c>
      <c r="I20" s="13" t="s">
        <v>192</v>
      </c>
      <c r="J20" s="11">
        <v>1</v>
      </c>
    </row>
    <row r="21" spans="2:10" s="8" customFormat="1" ht="11.45" customHeight="1">
      <c r="B21" s="11">
        <v>20</v>
      </c>
      <c r="C21" s="12" t="s">
        <v>46</v>
      </c>
      <c r="D21" s="13" t="s">
        <v>29</v>
      </c>
      <c r="E21" s="11">
        <v>1</v>
      </c>
      <c r="F21" s="11"/>
      <c r="G21" s="27">
        <v>49</v>
      </c>
      <c r="H21" s="12" t="s">
        <v>163</v>
      </c>
      <c r="I21" s="13" t="s">
        <v>193</v>
      </c>
      <c r="J21" s="11">
        <v>1</v>
      </c>
    </row>
    <row r="22" spans="2:10" s="8" customFormat="1" ht="11.45" customHeight="1">
      <c r="B22" s="18">
        <v>21</v>
      </c>
      <c r="C22" s="19" t="s">
        <v>48</v>
      </c>
      <c r="D22" s="20" t="s">
        <v>49</v>
      </c>
      <c r="E22" s="21">
        <v>1</v>
      </c>
      <c r="F22" s="16"/>
      <c r="G22" s="27">
        <v>50</v>
      </c>
      <c r="H22" s="11" t="s">
        <v>194</v>
      </c>
      <c r="I22" s="13" t="s">
        <v>195</v>
      </c>
      <c r="J22" s="11">
        <v>1</v>
      </c>
    </row>
    <row r="23" spans="2:10" s="8" customFormat="1" ht="11.45" customHeight="1">
      <c r="B23" s="11">
        <v>22</v>
      </c>
      <c r="C23" s="11" t="s">
        <v>110</v>
      </c>
      <c r="D23" s="13" t="s">
        <v>111</v>
      </c>
      <c r="E23" s="11">
        <v>1</v>
      </c>
      <c r="F23" s="16"/>
      <c r="G23" s="27">
        <v>51</v>
      </c>
      <c r="H23" s="12" t="s">
        <v>168</v>
      </c>
      <c r="I23" s="13" t="s">
        <v>203</v>
      </c>
      <c r="J23" s="11">
        <v>1</v>
      </c>
    </row>
    <row r="24" spans="2:10" s="8" customFormat="1" ht="11.45" customHeight="1">
      <c r="B24" s="11">
        <v>23</v>
      </c>
      <c r="C24" s="12" t="s">
        <v>52</v>
      </c>
      <c r="D24" s="13" t="s">
        <v>112</v>
      </c>
      <c r="E24" s="11">
        <v>1</v>
      </c>
      <c r="F24" s="16"/>
      <c r="G24" s="27">
        <v>52</v>
      </c>
      <c r="H24" s="12" t="s">
        <v>171</v>
      </c>
      <c r="I24" s="13" t="s">
        <v>172</v>
      </c>
      <c r="J24" s="11">
        <v>1</v>
      </c>
    </row>
    <row r="25" spans="2:10" s="8" customFormat="1" ht="11.45" customHeight="1">
      <c r="B25" s="11">
        <v>24</v>
      </c>
      <c r="C25" s="12" t="s">
        <v>54</v>
      </c>
      <c r="D25" s="13" t="s">
        <v>113</v>
      </c>
      <c r="E25" s="11">
        <v>1</v>
      </c>
      <c r="F25" s="16"/>
      <c r="G25" s="27">
        <v>53</v>
      </c>
      <c r="H25" s="11" t="s">
        <v>196</v>
      </c>
      <c r="I25" s="13" t="s">
        <v>197</v>
      </c>
      <c r="J25" s="11">
        <v>1</v>
      </c>
    </row>
    <row r="26" spans="2:10" s="8" customFormat="1" ht="11.45" customHeight="1">
      <c r="B26" s="11">
        <v>25</v>
      </c>
      <c r="C26" s="11" t="s">
        <v>114</v>
      </c>
      <c r="D26" s="13" t="s">
        <v>148</v>
      </c>
      <c r="E26" s="11">
        <v>1</v>
      </c>
      <c r="F26" s="16"/>
      <c r="G26" s="27">
        <v>54</v>
      </c>
      <c r="H26" s="11" t="s">
        <v>198</v>
      </c>
      <c r="I26" s="13" t="s">
        <v>201</v>
      </c>
      <c r="J26" s="11">
        <v>1</v>
      </c>
    </row>
    <row r="27" spans="2:10" s="8" customFormat="1" ht="11.45" customHeight="1">
      <c r="B27" s="11">
        <v>26</v>
      </c>
      <c r="C27" s="12" t="s">
        <v>59</v>
      </c>
      <c r="D27" s="13" t="s">
        <v>115</v>
      </c>
      <c r="E27" s="11">
        <v>2</v>
      </c>
      <c r="F27" s="16"/>
      <c r="G27" s="27">
        <v>55</v>
      </c>
      <c r="H27" s="12" t="s">
        <v>180</v>
      </c>
      <c r="I27" s="13" t="s">
        <v>202</v>
      </c>
      <c r="J27" s="11">
        <v>1</v>
      </c>
    </row>
    <row r="28" spans="2:10" s="8" customFormat="1" ht="11.45" customHeight="1">
      <c r="B28" s="11">
        <v>27</v>
      </c>
      <c r="C28" s="11" t="s">
        <v>116</v>
      </c>
      <c r="D28" s="13" t="s">
        <v>117</v>
      </c>
      <c r="E28" s="11">
        <v>1</v>
      </c>
      <c r="F28" s="16"/>
      <c r="G28" s="27">
        <v>56</v>
      </c>
      <c r="H28" s="11" t="s">
        <v>199</v>
      </c>
      <c r="I28" s="13" t="s">
        <v>200</v>
      </c>
      <c r="J28" s="11">
        <v>2</v>
      </c>
    </row>
    <row r="29" spans="2:10" s="8" customFormat="1" ht="11.45" customHeight="1">
      <c r="F29" s="16"/>
    </row>
    <row r="30" spans="2:10" s="8" customFormat="1" ht="11.45" customHeight="1">
      <c r="F30" s="16"/>
    </row>
    <row r="31" spans="2:10" s="8" customFormat="1" ht="11.45" customHeight="1">
      <c r="F31" s="16"/>
    </row>
    <row r="32" spans="2:10" s="8" customFormat="1" ht="11.45" customHeight="1">
      <c r="F32" s="16"/>
    </row>
    <row r="33" spans="6:8" s="8" customFormat="1" ht="11.45" customHeight="1">
      <c r="F33" s="16"/>
    </row>
    <row r="34" spans="6:8" s="8" customFormat="1" ht="11.45" customHeight="1">
      <c r="F34" s="16"/>
    </row>
    <row r="35" spans="6:8" s="8" customFormat="1" ht="11.45" customHeight="1">
      <c r="F35" s="16"/>
      <c r="G35" s="25"/>
      <c r="H35" s="25"/>
    </row>
    <row r="36" spans="6:8" s="8" customFormat="1" ht="11.45" customHeight="1">
      <c r="F36" s="16"/>
      <c r="G36" s="25"/>
      <c r="H36" s="25"/>
    </row>
    <row r="37" spans="6:8" s="8" customFormat="1" ht="11.45" customHeight="1">
      <c r="F37" s="16"/>
      <c r="G37" s="25"/>
      <c r="H37" s="25"/>
    </row>
    <row r="38" spans="6:8" s="8" customFormat="1" ht="11.45" customHeight="1">
      <c r="F38" s="16"/>
      <c r="G38" s="25"/>
      <c r="H38" s="25"/>
    </row>
    <row r="39" spans="6:8" s="8" customFormat="1" ht="11.45" customHeight="1">
      <c r="F39" s="16"/>
      <c r="G39" s="25"/>
      <c r="H39" s="25"/>
    </row>
    <row r="40" spans="6:8" s="8" customFormat="1" ht="11.45" customHeight="1">
      <c r="F40" s="16"/>
      <c r="G40" s="25"/>
      <c r="H40" s="25"/>
    </row>
    <row r="41" spans="6:8" s="7" customFormat="1" ht="11.45" customHeight="1">
      <c r="F41" s="16"/>
      <c r="G41" s="26"/>
      <c r="H41" s="2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D3A5729-7D8F-462B-8737-C6463127374B}"/>
</file>

<file path=customXml/itemProps2.xml><?xml version="1.0" encoding="utf-8"?>
<ds:datastoreItem xmlns:ds="http://schemas.openxmlformats.org/officeDocument/2006/customXml" ds:itemID="{2BC7FBA0-1F21-4F86-8C2A-57648D33B0D8}"/>
</file>

<file path=customXml/itemProps3.xml><?xml version="1.0" encoding="utf-8"?>
<ds:datastoreItem xmlns:ds="http://schemas.openxmlformats.org/officeDocument/2006/customXml" ds:itemID="{A3327CF3-5E04-417A-9720-8D0AE86BDF9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WS24 Control Panel NEW PG16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2010-08-23T19:12:16Z</dcterms:created>
  <dcterms:modified xsi:type="dcterms:W3CDTF">2010-08-23T19:12:16Z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